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4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5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6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7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8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9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FHAENN\OneDrive - Colas\PC_2\COMPTAGE\COMPTAGE 2019\Fontaine\"/>
    </mc:Choice>
  </mc:AlternateContent>
  <bookViews>
    <workbookView xWindow="240" yWindow="108" windowWidth="9132" windowHeight="4200"/>
  </bookViews>
  <sheets>
    <sheet name="P.Garde" sheetId="29" r:id="rId1"/>
    <sheet name="Synthese" sheetId="1" r:id="rId2"/>
    <sheet name="Synthese debit" sheetId="30" r:id="rId3"/>
    <sheet name="DebitVL sens 1" sheetId="2" r:id="rId4"/>
    <sheet name="VITESSEVL sens 1 " sheetId="16" r:id="rId5"/>
    <sheet name="DebitPL sens 1" sheetId="17" r:id="rId6"/>
    <sheet name="VITESSEPL sens 1 " sheetId="18" r:id="rId7"/>
    <sheet name="Debit UVP sens 1" sheetId="28" r:id="rId8"/>
    <sheet name="DebitTV sens 1" sheetId="19" r:id="rId9"/>
    <sheet name="VITESSETV Sens 1" sheetId="20" r:id="rId10"/>
    <sheet name="Vitesse Journalière" sheetId="31" r:id="rId11"/>
  </sheets>
  <externalReferences>
    <externalReference r:id="rId12"/>
  </externalReferences>
  <definedNames>
    <definedName name="_dim1">#REF!</definedName>
    <definedName name="dim" localSheetId="7">'Debit UVP sens 1'!$I$39</definedName>
    <definedName name="dim" localSheetId="5">'DebitPL sens 1'!$I$39</definedName>
    <definedName name="dim" localSheetId="2">#REF!</definedName>
    <definedName name="dim" localSheetId="10">#REF!</definedName>
    <definedName name="dim" localSheetId="6">'VITESSEPL sens 1 '!#REF!</definedName>
    <definedName name="dim" localSheetId="9">'VITESSETV Sens 1'!#REF!</definedName>
    <definedName name="dim" localSheetId="4">'VITESSEVL sens 1 '!#REF!</definedName>
    <definedName name="dim">'DebitVL sens 1'!$I$39</definedName>
    <definedName name="hmax" localSheetId="7">'Debit UVP sens 1'!$C$36</definedName>
    <definedName name="hmax" localSheetId="5">'DebitPL sens 1'!$C$36</definedName>
    <definedName name="hmax" localSheetId="2">#REF!</definedName>
    <definedName name="hmax" localSheetId="10">#REF!</definedName>
    <definedName name="hmax" localSheetId="6">'VITESSEPL sens 1 '!#REF!</definedName>
    <definedName name="hmax" localSheetId="9">'VITESSETV Sens 1'!#REF!</definedName>
    <definedName name="hmax" localSheetId="4">'VITESSEVL sens 1 '!#REF!</definedName>
    <definedName name="hmax">'DebitVL sens 1'!$C$36</definedName>
    <definedName name="jeu" localSheetId="7">'Debit UVP sens 1'!$F$39</definedName>
    <definedName name="jeu" localSheetId="5">'DebitPL sens 1'!$F$39</definedName>
    <definedName name="jeu" localSheetId="2">#REF!</definedName>
    <definedName name="jeu" localSheetId="10">#REF!</definedName>
    <definedName name="jeu" localSheetId="6">'VITESSEPL sens 1 '!#REF!</definedName>
    <definedName name="jeu" localSheetId="9">'VITESSETV Sens 1'!#REF!</definedName>
    <definedName name="jeu" localSheetId="4">'VITESSEVL sens 1 '!#REF!</definedName>
    <definedName name="jeu">'DebitVL sens 1'!$F$39</definedName>
    <definedName name="jmax" localSheetId="7">'Debit UVP sens 1'!$V$3</definedName>
    <definedName name="jmax" localSheetId="5">'DebitPL sens 1'!$V$3</definedName>
    <definedName name="jmax" localSheetId="2">#REF!</definedName>
    <definedName name="jmax" localSheetId="10">#REF!</definedName>
    <definedName name="jmax" localSheetId="6">'VITESSEPL sens 1 '!$V$3</definedName>
    <definedName name="jmax" localSheetId="9">'VITESSETV Sens 1'!$V$3</definedName>
    <definedName name="jmax" localSheetId="4">'VITESSEVL sens 1 '!$V$3</definedName>
    <definedName name="jmax">'DebitVL sens 1'!$V$3</definedName>
    <definedName name="jmin" localSheetId="7">'Debit UVP sens 1'!$W$3</definedName>
    <definedName name="jmin" localSheetId="5">'DebitPL sens 1'!$W$3</definedName>
    <definedName name="jmin" localSheetId="2">#REF!</definedName>
    <definedName name="jmin" localSheetId="10">#REF!</definedName>
    <definedName name="jmin" localSheetId="6">'VITESSEPL sens 1 '!$W$3</definedName>
    <definedName name="jmin" localSheetId="9">'VITESSETV Sens 1'!$W$3</definedName>
    <definedName name="jmin" localSheetId="4">'VITESSEVL sens 1 '!$W$3</definedName>
    <definedName name="jmin">'DebitVL sens 1'!$W$3</definedName>
    <definedName name="Jour" localSheetId="2">'Synthese debit'!$A$12:$A$27</definedName>
    <definedName name="jour">'Synthese debit'!$B$52:$B$57</definedName>
    <definedName name="Jour1" localSheetId="2">'Synthese debit'!$B$12:$B$27</definedName>
    <definedName name="Jour1">'Synthese debit'!#REF!</definedName>
    <definedName name="Jour2" localSheetId="2">'Synthese debit'!$E$12:$E$27</definedName>
    <definedName name="jour2">'Synthese debit'!$C$53:$E$58</definedName>
    <definedName name="Jour3" localSheetId="2">'Synthese debit'!$H$12:$H$27</definedName>
    <definedName name="Jour4" localSheetId="2">'Synthese debit'!$K$12:$K$27</definedName>
    <definedName name="Jour5" localSheetId="2">'Synthese debit'!$N$12:$N$27</definedName>
    <definedName name="Jour6" localSheetId="2">'Synthese debit'!$Q$12:$Q$27</definedName>
    <definedName name="Jour7" localSheetId="2">'Synthese debit'!$T$12:$T$27</definedName>
    <definedName name="JourMoy" localSheetId="2">'Synthese debit'!$Z$30:$Z$53,'Synthese debit'!$Z$56:$Z$95</definedName>
    <definedName name="JourMoy">'Synthese debit'!#REF!</definedName>
    <definedName name="JourMoyPL" localSheetId="2">'Synthese debit'!$AA$12:$AA$27</definedName>
    <definedName name="JourMoyPL">'Synthese debit'!#REF!</definedName>
    <definedName name="JourPL1" localSheetId="2">'Synthese debit'!$C$12:$C$27</definedName>
    <definedName name="JourPL1">'Synthese debit'!#REF!</definedName>
    <definedName name="JourPL2" localSheetId="2">'Synthese debit'!$F$12:$F$27</definedName>
    <definedName name="JourPL2">'Synthese debit'!#REF!</definedName>
    <definedName name="JourPL3" localSheetId="2">'Synthese debit'!$I$12:$I$27</definedName>
    <definedName name="JourPl3">'Synthese debit'!#REF!</definedName>
    <definedName name="JourPL4" localSheetId="2">'Synthese debit'!$L$12:$L$27</definedName>
    <definedName name="JourPL4">'Synthese debit'!#REF!</definedName>
    <definedName name="JourPL5" localSheetId="2">'Synthese debit'!$O$12:$O$27</definedName>
    <definedName name="JourPL5">'Synthese debit'!#REF!</definedName>
    <definedName name="JourPL6" localSheetId="2">'Synthese debit'!$R$12:$R$27</definedName>
    <definedName name="JourPL6">'Synthese debit'!#REF!</definedName>
    <definedName name="JourPL7" localSheetId="2">'Synthese debit'!$U$12:$U$27</definedName>
    <definedName name="JourPL7">'Synthese debit'!#REF!</definedName>
    <definedName name="JourTot" localSheetId="2">'Synthese debit'!$W$12:$W$27</definedName>
    <definedName name="JourTot">'Synthese debit'!#REF!</definedName>
    <definedName name="JourTotPL" localSheetId="2">'Synthese debit'!$X$12:$X$27</definedName>
    <definedName name="JourTotPL">'Synthese debit'!#REF!</definedName>
    <definedName name="JourTotVL">'Synthese debit'!#REF!</definedName>
    <definedName name="JourVL1" localSheetId="2">'Synthese debit'!$B$12:$B$27</definedName>
    <definedName name="JourVL1">'Synthese debit'!#REF!</definedName>
    <definedName name="JourVL2">'Synthese debit'!#REF!</definedName>
    <definedName name="JourVL3">'Synthese debit'!#REF!</definedName>
    <definedName name="JourVL4">'Synthese debit'!#REF!</definedName>
    <definedName name="JourVL5">'Synthese debit'!#REF!</definedName>
    <definedName name="JourVL6">'Synthese debit'!#REF!</definedName>
    <definedName name="JourVL7">'Synthese debit'!#REF!</definedName>
    <definedName name="JpurPL2">'Synthese debit'!#REF!</definedName>
    <definedName name="lun" localSheetId="7">'Debit UVP sens 1'!$C$39</definedName>
    <definedName name="lun" localSheetId="5">'DebitPL sens 1'!$C$39</definedName>
    <definedName name="lun" localSheetId="2">#REF!</definedName>
    <definedName name="lun" localSheetId="10">#REF!</definedName>
    <definedName name="lun" localSheetId="6">'VITESSEPL sens 1 '!#REF!</definedName>
    <definedName name="lun" localSheetId="9">'VITESSETV Sens 1'!#REF!</definedName>
    <definedName name="lun" localSheetId="4">'VITESSEVL sens 1 '!#REF!</definedName>
    <definedName name="lun">'DebitVL sens 1'!$C$39</definedName>
    <definedName name="mar" localSheetId="7">'Debit UVP sens 1'!$D$39</definedName>
    <definedName name="mar" localSheetId="5">'DebitPL sens 1'!$D$39</definedName>
    <definedName name="mar" localSheetId="2">#REF!</definedName>
    <definedName name="mar" localSheetId="10">#REF!</definedName>
    <definedName name="mar" localSheetId="6">'VITESSEPL sens 1 '!#REF!</definedName>
    <definedName name="mar" localSheetId="9">'VITESSETV Sens 1'!#REF!</definedName>
    <definedName name="mar" localSheetId="4">'VITESSEVL sens 1 '!#REF!</definedName>
    <definedName name="mar">'DebitVL sens 1'!$D$39</definedName>
    <definedName name="mer" localSheetId="7">'Debit UVP sens 1'!$E$39</definedName>
    <definedName name="mer" localSheetId="5">'DebitPL sens 1'!$E$39</definedName>
    <definedName name="mer" localSheetId="2">#REF!</definedName>
    <definedName name="mer" localSheetId="10">#REF!</definedName>
    <definedName name="mer" localSheetId="6">'VITESSEPL sens 1 '!#REF!</definedName>
    <definedName name="mer" localSheetId="9">'VITESSETV Sens 1'!#REF!</definedName>
    <definedName name="mer" localSheetId="4">'VITESSEVL sens 1 '!#REF!</definedName>
    <definedName name="mer">'DebitVL sens 1'!$E$39</definedName>
    <definedName name="Nuit" localSheetId="2">'Synthese debit'!$A$6:$A$11,'Synthese debit'!$A$28:$A$29</definedName>
    <definedName name="Nuit">'Synthese debit'!$A$6:$A$29</definedName>
    <definedName name="Nuit1" localSheetId="2">'Synthese debit'!$B$6:$B$11,'Synthese debit'!$B$28:$B$29</definedName>
    <definedName name="Nuit1">'Synthese debit'!#REF!</definedName>
    <definedName name="Nuit1_PL1" localSheetId="10">'Vitesse Journalière'!$C$6,'Vitesse Journalière'!$C$8,'Vitesse Journalière'!$C$10,'Vitesse Journalière'!$C$12,'Vitesse Journalière'!$C$14,'Vitesse Journalière'!$C$16,'Vitesse Journalière'!$C$50,'Vitesse Journalière'!$C$52</definedName>
    <definedName name="Nuit1_PL10" localSheetId="10">'Vitesse Journalière'!$L$6,'Vitesse Journalière'!$L$8,'Vitesse Journalière'!$L$10,'Vitesse Journalière'!$L$12,'Vitesse Journalière'!$L$14,'Vitesse Journalière'!$L$16,'Vitesse Journalière'!$L$50,'Vitesse Journalière'!$L$52</definedName>
    <definedName name="Nuit1_PL11" localSheetId="10">'Vitesse Journalière'!$M$6,'Vitesse Journalière'!$M$8,'Vitesse Journalière'!$M$10,'Vitesse Journalière'!$M$12,'Vitesse Journalière'!$M$14,'Vitesse Journalière'!$M$16,'Vitesse Journalière'!$M$50,'Vitesse Journalière'!$M$52</definedName>
    <definedName name="Nuit1_PL12" localSheetId="10">'Vitesse Journalière'!$N$6,'Vitesse Journalière'!$N$8,'Vitesse Journalière'!$N$10,'Vitesse Journalière'!$N$12,'Vitesse Journalière'!$N$14,'Vitesse Journalière'!$N$16,'Vitesse Journalière'!$N$50,'Vitesse Journalière'!$N$52</definedName>
    <definedName name="Nuit1_PL2" localSheetId="10">'Vitesse Journalière'!$D$6,'Vitesse Journalière'!$D$8,'Vitesse Journalière'!$D$10,'Vitesse Journalière'!$D$12,'Vitesse Journalière'!$D$14,'Vitesse Journalière'!$D$16,'Vitesse Journalière'!$D$50,'Vitesse Journalière'!$D$52</definedName>
    <definedName name="Nuit1_PL3" localSheetId="10">'Vitesse Journalière'!$E$6,'Vitesse Journalière'!$E$8,'Vitesse Journalière'!$E$10,'Vitesse Journalière'!$E$12,'Vitesse Journalière'!$E$14,'Vitesse Journalière'!$E$16,'Vitesse Journalière'!$E$50,'Vitesse Journalière'!$E$52</definedName>
    <definedName name="Nuit1_PL4" localSheetId="10">'Vitesse Journalière'!$F$6,'Vitesse Journalière'!$F$8,'Vitesse Journalière'!$F$10,'Vitesse Journalière'!$F$12,'Vitesse Journalière'!$F$14,'Vitesse Journalière'!$F$16,'Vitesse Journalière'!$F$50,'Vitesse Journalière'!$F$52</definedName>
    <definedName name="Nuit1_PL5" localSheetId="10">'Vitesse Journalière'!$G$6,'Vitesse Journalière'!$G$8,'Vitesse Journalière'!$G$10,'Vitesse Journalière'!$G$12,'Vitesse Journalière'!$G$14,'Vitesse Journalière'!$G$16,'Vitesse Journalière'!$G$50,'Vitesse Journalière'!$G$52</definedName>
    <definedName name="Nuit1_PL6" localSheetId="10">'Vitesse Journalière'!$H$6,'Vitesse Journalière'!$H$8,'Vitesse Journalière'!$H$10,'Vitesse Journalière'!$H$12,'Vitesse Journalière'!$H$14,'Vitesse Journalière'!$H$16,'Vitesse Journalière'!$H$50,'Vitesse Journalière'!$H$52</definedName>
    <definedName name="Nuit1_PL7" localSheetId="10">'Vitesse Journalière'!$I$6,'Vitesse Journalière'!$I$8,'Vitesse Journalière'!$I$10,'Vitesse Journalière'!$I$12,'Vitesse Journalière'!$I$14,'Vitesse Journalière'!$I$16,'Vitesse Journalière'!$I$50,'Vitesse Journalière'!$I$52</definedName>
    <definedName name="Nuit1_PL8" localSheetId="10">'Vitesse Journalière'!$J$6,'Vitesse Journalière'!$J$8,'Vitesse Journalière'!$J$10,'Vitesse Journalière'!$J$12,'Vitesse Journalière'!$J$14,'Vitesse Journalière'!$J$16,'Vitesse Journalière'!$J$50,'Vitesse Journalière'!$J$52</definedName>
    <definedName name="Nuit1_PL9" localSheetId="10">'Vitesse Journalière'!$K$6,'Vitesse Journalière'!$K$8,'Vitesse Journalière'!$K$10,'Vitesse Journalière'!$K$12,'Vitesse Journalière'!$K$14,'Vitesse Journalière'!$K$16,'Vitesse Journalière'!$K$50,'Vitesse Journalière'!$K$52</definedName>
    <definedName name="NUIT1_VL1" localSheetId="10">'Vitesse Journalière'!$C$5,'Vitesse Journalière'!$C$7,'Vitesse Journalière'!$C$9,'Vitesse Journalière'!$C$11,'Vitesse Journalière'!$C$13,'Vitesse Journalière'!$C$15,'Vitesse Journalière'!$C$49,'Vitesse Journalière'!$C$51</definedName>
    <definedName name="NUIT1_VL10" localSheetId="10">'Vitesse Journalière'!$L$5,'Vitesse Journalière'!$L$7,'Vitesse Journalière'!$L$9,'Vitesse Journalière'!$L$11,'Vitesse Journalière'!$L$13,'Vitesse Journalière'!$L$15,'Vitesse Journalière'!$L$49,'Vitesse Journalière'!$L$51</definedName>
    <definedName name="NUIT1_VL11" localSheetId="10">'Vitesse Journalière'!$M$5,'Vitesse Journalière'!$M$7,'Vitesse Journalière'!$M$9,'Vitesse Journalière'!$M$11,'Vitesse Journalière'!$M$13,'Vitesse Journalière'!$M$15,'Vitesse Journalière'!$M$49,'Vitesse Journalière'!$M$51</definedName>
    <definedName name="NUIT1_VL12" localSheetId="10">'Vitesse Journalière'!$N$5,'Vitesse Journalière'!$N$7,'Vitesse Journalière'!$N$9,'Vitesse Journalière'!$N$11,'Vitesse Journalière'!$N$13,'Vitesse Journalière'!$N$15,'Vitesse Journalière'!$N$49,'Vitesse Journalière'!$N$51</definedName>
    <definedName name="NUIT1_VL2" localSheetId="10">'Vitesse Journalière'!$D$5,'Vitesse Journalière'!$D$7,'Vitesse Journalière'!$D$9,'Vitesse Journalière'!$D$11,'Vitesse Journalière'!$D$13,'Vitesse Journalière'!$D$15,'Vitesse Journalière'!$D$49,'Vitesse Journalière'!$D$51</definedName>
    <definedName name="NUIT1_VL3" localSheetId="10">'Vitesse Journalière'!$E$5,'Vitesse Journalière'!$E$7,'Vitesse Journalière'!$E$9,'Vitesse Journalière'!$E$11,'Vitesse Journalière'!$E$13,'Vitesse Journalière'!$E$15,'Vitesse Journalière'!$E$49,'Vitesse Journalière'!$E$51</definedName>
    <definedName name="NUIT1_VL4" localSheetId="10">'Vitesse Journalière'!$F$5,'Vitesse Journalière'!$F$7,'Vitesse Journalière'!$F$9,'Vitesse Journalière'!$F$11,'Vitesse Journalière'!$F$13,'Vitesse Journalière'!$F$15,'Vitesse Journalière'!$F$49,'Vitesse Journalière'!$F$51</definedName>
    <definedName name="NUIT1_VL5" localSheetId="10">'Vitesse Journalière'!$G$5,'Vitesse Journalière'!$G$7,'Vitesse Journalière'!$G$9,'Vitesse Journalière'!$G$11,'Vitesse Journalière'!$G$13,'Vitesse Journalière'!$G$15,'Vitesse Journalière'!$G$49,'Vitesse Journalière'!$G$51</definedName>
    <definedName name="NUIT1_VL6" localSheetId="10">'Vitesse Journalière'!$H$5,'Vitesse Journalière'!$H$7,'Vitesse Journalière'!$H$9,'Vitesse Journalière'!$H$11,'Vitesse Journalière'!$H$13,'Vitesse Journalière'!$H$15,'Vitesse Journalière'!$H$49,'Vitesse Journalière'!$H$51</definedName>
    <definedName name="NUIT1_VL7" localSheetId="10">'Vitesse Journalière'!$I$5,'Vitesse Journalière'!$I$7,'Vitesse Journalière'!$I$9,'Vitesse Journalière'!$I$11,'Vitesse Journalière'!$I$13,'Vitesse Journalière'!$I$15,'Vitesse Journalière'!$I$49,'Vitesse Journalière'!$I$51</definedName>
    <definedName name="NUIT1_VL8" localSheetId="10">'Vitesse Journalière'!$J$5,'Vitesse Journalière'!$J$7,'Vitesse Journalière'!$J$9,'Vitesse Journalière'!$J$11,'Vitesse Journalière'!$J$13,'Vitesse Journalière'!$J$15,'Vitesse Journalière'!$J$49,'Vitesse Journalière'!$J$51</definedName>
    <definedName name="NUIT1_VL9" localSheetId="10">'Vitesse Journalière'!$K$5,'Vitesse Journalière'!$K$7,'Vitesse Journalière'!$K$9,'Vitesse Journalière'!$K$11,'Vitesse Journalière'!$K$13,'Vitesse Journalière'!$K$15,'Vitesse Journalière'!$K$49,'Vitesse Journalière'!$K$51</definedName>
    <definedName name="Nuit2" localSheetId="2">'Synthese debit'!$E$6:$E$11,'Synthese debit'!$E$28:$E$29</definedName>
    <definedName name="Nuit2_PL1" localSheetId="10">'Vitesse Journalière'!$C$73,'Vitesse Journalière'!$C$75,'Vitesse Journalière'!$C$77,'Vitesse Journalière'!$C$79,'Vitesse Journalière'!$C$81,'Vitesse Journalière'!$C$83,'Vitesse Journalière'!$C$117,'Vitesse Journalière'!$C$119</definedName>
    <definedName name="Nuit2_PL10" localSheetId="10">'Vitesse Journalière'!$L$73,'Vitesse Journalière'!$L$75,'Vitesse Journalière'!$L$77,'Vitesse Journalière'!$L$79,'Vitesse Journalière'!$L$81,'Vitesse Journalière'!$L$83,'Vitesse Journalière'!$L$117,'Vitesse Journalière'!$L$119</definedName>
    <definedName name="Nuit2_PL11" localSheetId="10">'Vitesse Journalière'!$M$73,'Vitesse Journalière'!$M$75,'Vitesse Journalière'!$M$77,'Vitesse Journalière'!$M$79,'Vitesse Journalière'!$M$81,'Vitesse Journalière'!$M$83,'Vitesse Journalière'!$M$117,'Vitesse Journalière'!$M$119</definedName>
    <definedName name="Nuit2_PL12" localSheetId="10">'Vitesse Journalière'!$N$73,'Vitesse Journalière'!$N$75,'Vitesse Journalière'!$N$77,'Vitesse Journalière'!$N$79,'Vitesse Journalière'!$N$81,'Vitesse Journalière'!$N$83,'Vitesse Journalière'!$N$117,'Vitesse Journalière'!$N$119</definedName>
    <definedName name="Nuit2_PL2" localSheetId="10">'Vitesse Journalière'!$D$73,'Vitesse Journalière'!$D$75,'Vitesse Journalière'!$D$77,'Vitesse Journalière'!$D$79,'Vitesse Journalière'!$D$81,'Vitesse Journalière'!$D$83,'Vitesse Journalière'!$D$117,'Vitesse Journalière'!$D$119</definedName>
    <definedName name="Nuit2_PL3" localSheetId="10">'Vitesse Journalière'!$E$73,'Vitesse Journalière'!$E$75,'Vitesse Journalière'!$E$77,'Vitesse Journalière'!$E$79,'Vitesse Journalière'!$E$81,'Vitesse Journalière'!$E$83,'Vitesse Journalière'!$E$117,'Vitesse Journalière'!$E$119</definedName>
    <definedName name="Nuit2_PL4" localSheetId="10">'Vitesse Journalière'!$F$73,'Vitesse Journalière'!$F$75,'Vitesse Journalière'!$F$77,'Vitesse Journalière'!$F$79,'Vitesse Journalière'!$F$81,'Vitesse Journalière'!$F$83,'Vitesse Journalière'!$F$117,'Vitesse Journalière'!$F$119</definedName>
    <definedName name="Nuit2_PL5" localSheetId="10">'Vitesse Journalière'!$G$73,'Vitesse Journalière'!$G$75,'Vitesse Journalière'!$G$77,'Vitesse Journalière'!$G$79,'Vitesse Journalière'!$G$81,'Vitesse Journalière'!$G$83,'Vitesse Journalière'!$G$117,'Vitesse Journalière'!$G$119</definedName>
    <definedName name="Nuit2_PL6" localSheetId="10">'Vitesse Journalière'!$H$73,'Vitesse Journalière'!$H$75,'Vitesse Journalière'!$H$77,'Vitesse Journalière'!$H$79,'Vitesse Journalière'!$H$81,'Vitesse Journalière'!$H$83,'Vitesse Journalière'!$H$117,'Vitesse Journalière'!$H$119</definedName>
    <definedName name="Nuit2_PL7" localSheetId="10">'Vitesse Journalière'!$I$73,'Vitesse Journalière'!$I$75,'Vitesse Journalière'!$I$77,'Vitesse Journalière'!$I$79,'Vitesse Journalière'!$I$81,'Vitesse Journalière'!$I$83,'Vitesse Journalière'!$I$117,'Vitesse Journalière'!$I$119</definedName>
    <definedName name="Nuit2_PL8" localSheetId="10">'Vitesse Journalière'!$J$73,'Vitesse Journalière'!$J$75,'Vitesse Journalière'!$J$77,'Vitesse Journalière'!$J$79,'Vitesse Journalière'!$J$81,'Vitesse Journalière'!$J$83,'Vitesse Journalière'!$J$117,'Vitesse Journalière'!$J$119</definedName>
    <definedName name="Nuit2_PL9" localSheetId="10">'Vitesse Journalière'!$K$73,'Vitesse Journalière'!$K$75,'Vitesse Journalière'!$K$77,'Vitesse Journalière'!$K$79,'Vitesse Journalière'!$K$81,'Vitesse Journalière'!$K$83,'Vitesse Journalière'!$K$117,'Vitesse Journalière'!$K$119</definedName>
    <definedName name="NUIT2_VL1" localSheetId="10">'Vitesse Journalière'!$C$72,'Vitesse Journalière'!$C$74,'Vitesse Journalière'!$C$76,'Vitesse Journalière'!$C$78,'Vitesse Journalière'!$C$80,'Vitesse Journalière'!$C$82,'Vitesse Journalière'!$C$116,'Vitesse Journalière'!$C$118</definedName>
    <definedName name="NUIT2_VL10" localSheetId="10">'Vitesse Journalière'!$L$72,'Vitesse Journalière'!$L$74,'Vitesse Journalière'!$L$76,'Vitesse Journalière'!$L$78,'Vitesse Journalière'!$L$80,'Vitesse Journalière'!$L$82,'Vitesse Journalière'!$L$116,'Vitesse Journalière'!$L$118</definedName>
    <definedName name="NUIT2_VL11" localSheetId="10">'Vitesse Journalière'!$M$72,'Vitesse Journalière'!$M$74,'Vitesse Journalière'!$M$76,'Vitesse Journalière'!$M$78,'Vitesse Journalière'!$M$80,'Vitesse Journalière'!$M$82,'Vitesse Journalière'!$M$116,'Vitesse Journalière'!$M$118</definedName>
    <definedName name="NUIT2_VL12" localSheetId="10">'Vitesse Journalière'!$N$72,'Vitesse Journalière'!$N$74,'Vitesse Journalière'!$N$76,'Vitesse Journalière'!$N$78,'Vitesse Journalière'!$N$80,'Vitesse Journalière'!$N$82,'Vitesse Journalière'!$N$116,'Vitesse Journalière'!$N$118</definedName>
    <definedName name="NUIT2_VL2" localSheetId="10">'Vitesse Journalière'!$D$72,'Vitesse Journalière'!$D$74,'Vitesse Journalière'!$D$76,'Vitesse Journalière'!$D$78,'Vitesse Journalière'!$D$80,'Vitesse Journalière'!$D$82,'Vitesse Journalière'!$D$116,'Vitesse Journalière'!$D$118</definedName>
    <definedName name="NUIT2_VL3" localSheetId="10">'Vitesse Journalière'!$E$72,'Vitesse Journalière'!$E$74,'Vitesse Journalière'!$E$76,'Vitesse Journalière'!$E$78,'Vitesse Journalière'!$E$80,'Vitesse Journalière'!$E$82,'Vitesse Journalière'!$E$116,'Vitesse Journalière'!$E$118</definedName>
    <definedName name="NUIT2_VL4" localSheetId="10">'Vitesse Journalière'!$F$72,'Vitesse Journalière'!$F$74,'Vitesse Journalière'!$F$76,'Vitesse Journalière'!$F$78,'Vitesse Journalière'!$F$80,'Vitesse Journalière'!$F$82,'Vitesse Journalière'!$F$116,'Vitesse Journalière'!$F$118</definedName>
    <definedName name="NUIT2_VL5" localSheetId="10">'Vitesse Journalière'!$G$72,'Vitesse Journalière'!$G$74,'Vitesse Journalière'!$G$76,'Vitesse Journalière'!$G$78,'Vitesse Journalière'!$G$80,'Vitesse Journalière'!$G$82,'Vitesse Journalière'!$G$116,'Vitesse Journalière'!$G$118</definedName>
    <definedName name="NUIT2_VL6" localSheetId="10">'Vitesse Journalière'!$H$72,'Vitesse Journalière'!$H$74,'Vitesse Journalière'!$H$76,'Vitesse Journalière'!$H$78,'Vitesse Journalière'!$H$80,'Vitesse Journalière'!$H$82,'Vitesse Journalière'!$H$116,'Vitesse Journalière'!$H$118</definedName>
    <definedName name="NUIT2_VL7" localSheetId="10">'Vitesse Journalière'!$I$72,'Vitesse Journalière'!$I$74,'Vitesse Journalière'!$I$76,'Vitesse Journalière'!$I$78,'Vitesse Journalière'!$I$80,'Vitesse Journalière'!$I$82,'Vitesse Journalière'!$I$116,'Vitesse Journalière'!$I$118</definedName>
    <definedName name="NUIT2_VL8" localSheetId="10">'Vitesse Journalière'!$J$72,'Vitesse Journalière'!$J$74,'Vitesse Journalière'!$J$76,'Vitesse Journalière'!$J$78,'Vitesse Journalière'!$J$80,'Vitesse Journalière'!$J$82,'Vitesse Journalière'!$J$116,'Vitesse Journalière'!$J$118</definedName>
    <definedName name="NUIT2_VL9" localSheetId="10">'Vitesse Journalière'!$K$72,'Vitesse Journalière'!$K$74,'Vitesse Journalière'!$K$76,'Vitesse Journalière'!$K$78,'Vitesse Journalière'!$K$80,'Vitesse Journalière'!$K$82,'Vitesse Journalière'!$K$116,'Vitesse Journalière'!$K$118</definedName>
    <definedName name="Nuit3" localSheetId="2">'Synthese debit'!$H$6:$H$11,'Synthese debit'!$H$28:$H$29</definedName>
    <definedName name="Nuit3_PL1" localSheetId="10">'Vitesse Journalière'!$C$140,'Vitesse Journalière'!$C$142,'Vitesse Journalière'!$C$144,'Vitesse Journalière'!$C$146,'Vitesse Journalière'!$C$148,'Vitesse Journalière'!$C$150,'Vitesse Journalière'!$C$184,'Vitesse Journalière'!$C$186</definedName>
    <definedName name="Nuit3_PL10" localSheetId="10">'Vitesse Journalière'!$L$140,'Vitesse Journalière'!$L$142,'Vitesse Journalière'!$L$144,'Vitesse Journalière'!$L$146,'Vitesse Journalière'!$L$148,'Vitesse Journalière'!$L$150,'Vitesse Journalière'!$L$184,'Vitesse Journalière'!$L$186</definedName>
    <definedName name="Nuit3_PL11" localSheetId="10">'Vitesse Journalière'!$M$140,'Vitesse Journalière'!$M$142,'Vitesse Journalière'!$M$144,'Vitesse Journalière'!$M$146,'Vitesse Journalière'!$M$148,'Vitesse Journalière'!$M$150,'Vitesse Journalière'!$M$184,'Vitesse Journalière'!$M$186</definedName>
    <definedName name="Nuit3_PL12" localSheetId="10">'Vitesse Journalière'!$N$140,'Vitesse Journalière'!$N$142,'Vitesse Journalière'!$N$144,'Vitesse Journalière'!$N$146,'Vitesse Journalière'!$N$148,'Vitesse Journalière'!$N$150,'Vitesse Journalière'!$N$184,'Vitesse Journalière'!$N$186</definedName>
    <definedName name="Nuit3_PL2" localSheetId="10">'Vitesse Journalière'!$D$140,'Vitesse Journalière'!$D$142,'Vitesse Journalière'!$D$144,'Vitesse Journalière'!$D$146,'Vitesse Journalière'!$D$148,'Vitesse Journalière'!$D$150,'Vitesse Journalière'!$D$184,'Vitesse Journalière'!$D$186</definedName>
    <definedName name="Nuit3_PL3" localSheetId="10">'Vitesse Journalière'!$E$140,'Vitesse Journalière'!$E$142,'Vitesse Journalière'!$E$144,'Vitesse Journalière'!$E$146,'Vitesse Journalière'!$E$148,'Vitesse Journalière'!$E$150,'Vitesse Journalière'!$E$184,'Vitesse Journalière'!$E$186</definedName>
    <definedName name="Nuit3_PL4" localSheetId="10">'Vitesse Journalière'!$F$140,'Vitesse Journalière'!$F$142,'Vitesse Journalière'!$F$144,'Vitesse Journalière'!$F$146,'Vitesse Journalière'!$F$148,'Vitesse Journalière'!$F$150,'Vitesse Journalière'!$F$184,'Vitesse Journalière'!$F$186</definedName>
    <definedName name="Nuit3_PL5" localSheetId="10">'Vitesse Journalière'!$G$140,'Vitesse Journalière'!$G$142,'Vitesse Journalière'!$G$144,'Vitesse Journalière'!$G$146,'Vitesse Journalière'!$G$148,'Vitesse Journalière'!$G$150,'Vitesse Journalière'!$G$184,'Vitesse Journalière'!$G$186</definedName>
    <definedName name="Nuit3_PL6" localSheetId="10">'Vitesse Journalière'!$H$140,'Vitesse Journalière'!$H$142,'Vitesse Journalière'!$H$144,'Vitesse Journalière'!$H$146,'Vitesse Journalière'!$H$148,'Vitesse Journalière'!$H$150,'Vitesse Journalière'!$H$184,'Vitesse Journalière'!$H$186</definedName>
    <definedName name="Nuit3_PL7" localSheetId="10">'Vitesse Journalière'!$I$140,'Vitesse Journalière'!$I$142,'Vitesse Journalière'!$I$144,'Vitesse Journalière'!$I$146,'Vitesse Journalière'!$I$148,'Vitesse Journalière'!$I$150,'Vitesse Journalière'!$I$184,'Vitesse Journalière'!$I$186</definedName>
    <definedName name="Nuit3_PL8" localSheetId="10">'Vitesse Journalière'!$J$140,'Vitesse Journalière'!$J$142,'Vitesse Journalière'!$J$144,'Vitesse Journalière'!$J$146,'Vitesse Journalière'!$J$148,'Vitesse Journalière'!$J$150,'Vitesse Journalière'!$J$184,'Vitesse Journalière'!$J$186</definedName>
    <definedName name="Nuit3_PL9" localSheetId="10">'Vitesse Journalière'!$K$140,'Vitesse Journalière'!$K$142,'Vitesse Journalière'!$K$144,'Vitesse Journalière'!$K$146,'Vitesse Journalière'!$K$148,'Vitesse Journalière'!$K$150,'Vitesse Journalière'!$K$184,'Vitesse Journalière'!$K$186</definedName>
    <definedName name="NUIT3_VL1" localSheetId="10">'Vitesse Journalière'!$C$139,'Vitesse Journalière'!$C$141,'Vitesse Journalière'!$C$143,'Vitesse Journalière'!$C$145,'Vitesse Journalière'!$C$147,'Vitesse Journalière'!$C$149,'Vitesse Journalière'!$C$183,'Vitesse Journalière'!$C$185</definedName>
    <definedName name="NUIT3_VL10" localSheetId="10">'Vitesse Journalière'!$L$139,'Vitesse Journalière'!$L$141,'Vitesse Journalière'!$L$143,'Vitesse Journalière'!$L$145,'Vitesse Journalière'!$L$147,'Vitesse Journalière'!$L$149,'Vitesse Journalière'!$L$183,'Vitesse Journalière'!$L$185</definedName>
    <definedName name="NUIT3_VL11" localSheetId="10">'Vitesse Journalière'!$M$139,'Vitesse Journalière'!$M$141,'Vitesse Journalière'!$M$143,'Vitesse Journalière'!$M$145,'Vitesse Journalière'!$M$147,'Vitesse Journalière'!$M$149,'Vitesse Journalière'!$M$183,'Vitesse Journalière'!$M$185</definedName>
    <definedName name="NUIT3_VL12" localSheetId="10">'Vitesse Journalière'!$N$139,'Vitesse Journalière'!$N$141,'Vitesse Journalière'!$N$143,'Vitesse Journalière'!$N$145,'Vitesse Journalière'!$N$147,'Vitesse Journalière'!$N$149,'Vitesse Journalière'!$N$183,'Vitesse Journalière'!$N$185</definedName>
    <definedName name="NUIT3_VL2" localSheetId="10">'Vitesse Journalière'!$D$139,'Vitesse Journalière'!$D$141,'Vitesse Journalière'!$D$143,'Vitesse Journalière'!$D$145,'Vitesse Journalière'!$D$147,'Vitesse Journalière'!$D$149,'Vitesse Journalière'!$D$183,'Vitesse Journalière'!$D$185</definedName>
    <definedName name="NUIT3_VL3" localSheetId="10">'Vitesse Journalière'!$E$139,'Vitesse Journalière'!$E$141,'Vitesse Journalière'!$E$143,'Vitesse Journalière'!$E$145,'Vitesse Journalière'!$E$147,'Vitesse Journalière'!$E$149,'Vitesse Journalière'!$E$183,'Vitesse Journalière'!$E$185</definedName>
    <definedName name="NUIT3_VL4" localSheetId="10">'Vitesse Journalière'!$F$139,'Vitesse Journalière'!$F$141,'Vitesse Journalière'!$F$143,'Vitesse Journalière'!$F$145,'Vitesse Journalière'!$F$147,'Vitesse Journalière'!$F$149,'Vitesse Journalière'!$F$183,'Vitesse Journalière'!$F$185</definedName>
    <definedName name="NUIT3_VL5" localSheetId="10">'Vitesse Journalière'!$G$139,'Vitesse Journalière'!$G$141,'Vitesse Journalière'!$G$143,'Vitesse Journalière'!$G$145,'Vitesse Journalière'!$G$147,'Vitesse Journalière'!$G$149,'Vitesse Journalière'!$G$183,'Vitesse Journalière'!$G$185</definedName>
    <definedName name="NUIT3_VL6" localSheetId="10">'Vitesse Journalière'!$H$139,'Vitesse Journalière'!$H$141,'Vitesse Journalière'!$H$143,'Vitesse Journalière'!$H$145,'Vitesse Journalière'!$H$147,'Vitesse Journalière'!$H$149,'Vitesse Journalière'!$H$183,'Vitesse Journalière'!$H$185</definedName>
    <definedName name="NUIT3_VL7" localSheetId="10">'Vitesse Journalière'!$I$139,'Vitesse Journalière'!$I$141,'Vitesse Journalière'!$I$143,'Vitesse Journalière'!$I$145,'Vitesse Journalière'!$I$147,'Vitesse Journalière'!$I$149,'Vitesse Journalière'!$I$183,'Vitesse Journalière'!$I$185</definedName>
    <definedName name="NUIT3_VL8" localSheetId="10">'Vitesse Journalière'!$J$139,'Vitesse Journalière'!$J$141,'Vitesse Journalière'!$J$143,'Vitesse Journalière'!$J$145,'Vitesse Journalière'!$J$147,'Vitesse Journalière'!$J$149,'Vitesse Journalière'!$J$183,'Vitesse Journalière'!$J$185</definedName>
    <definedName name="NUIT3_VL9" localSheetId="10">'Vitesse Journalière'!$K$139,'Vitesse Journalière'!$K$141,'Vitesse Journalière'!$K$143,'Vitesse Journalière'!$K$145,'Vitesse Journalière'!$K$147,'Vitesse Journalière'!$K$149,'Vitesse Journalière'!$K$183,'Vitesse Journalière'!$K$185</definedName>
    <definedName name="Nuit4" localSheetId="2">'Synthese debit'!$K$6:$K$11,'Synthese debit'!$K$28:$K$29</definedName>
    <definedName name="Nuit4_PL1" localSheetId="10">'Vitesse Journalière'!$C$207,'Vitesse Journalière'!$C$209,'Vitesse Journalière'!$C$211,'Vitesse Journalière'!$C$213,'Vitesse Journalière'!$C$215,'Vitesse Journalière'!$C$217,'Vitesse Journalière'!$C$251,'Vitesse Journalière'!$C$253</definedName>
    <definedName name="Nuit4_PL10" localSheetId="10">'Vitesse Journalière'!$L$207,'Vitesse Journalière'!$L$209,'Vitesse Journalière'!$L$211,'Vitesse Journalière'!$L$213,'Vitesse Journalière'!$L$215,'Vitesse Journalière'!$L$217,'Vitesse Journalière'!$L$251,'Vitesse Journalière'!$L$253</definedName>
    <definedName name="Nuit4_PL11" localSheetId="10">'Vitesse Journalière'!$M$207,'Vitesse Journalière'!$M$209,'Vitesse Journalière'!$M$211,'Vitesse Journalière'!$M$213,'Vitesse Journalière'!$M$215,'Vitesse Journalière'!$M$217,'Vitesse Journalière'!$M$251,'Vitesse Journalière'!$M$253</definedName>
    <definedName name="Nuit4_PL12" localSheetId="10">'Vitesse Journalière'!$N$207,'Vitesse Journalière'!$N$209,'Vitesse Journalière'!$N$211,'Vitesse Journalière'!$N$213,'Vitesse Journalière'!$N$215,'Vitesse Journalière'!$N$217,'Vitesse Journalière'!$N$251,'Vitesse Journalière'!$N$253</definedName>
    <definedName name="Nuit4_PL2" localSheetId="10">'Vitesse Journalière'!$D$207,'Vitesse Journalière'!$D$209,'Vitesse Journalière'!$D$211,'Vitesse Journalière'!$D$213,'Vitesse Journalière'!$D$215,'Vitesse Journalière'!$D$217,'Vitesse Journalière'!$D$251,'Vitesse Journalière'!$D$253</definedName>
    <definedName name="Nuit4_PL3" localSheetId="10">'Vitesse Journalière'!$E$207,'Vitesse Journalière'!$E$209,'Vitesse Journalière'!$E$211,'Vitesse Journalière'!$E$213,'Vitesse Journalière'!$E$215,'Vitesse Journalière'!$E$217,'Vitesse Journalière'!$E$251,'Vitesse Journalière'!$E$253</definedName>
    <definedName name="Nuit4_PL4" localSheetId="10">'Vitesse Journalière'!$F$207,'Vitesse Journalière'!$F$209,'Vitesse Journalière'!$F$211,'Vitesse Journalière'!$F$213,'Vitesse Journalière'!$F$215,'Vitesse Journalière'!$F$217,'Vitesse Journalière'!$F$251,'Vitesse Journalière'!$F$253</definedName>
    <definedName name="Nuit4_PL5" localSheetId="10">'Vitesse Journalière'!$G$207,'Vitesse Journalière'!$G$209,'Vitesse Journalière'!$G$211,'Vitesse Journalière'!$G$213,'Vitesse Journalière'!$G$215,'Vitesse Journalière'!$G$217,'Vitesse Journalière'!$G$251,'Vitesse Journalière'!$G$253</definedName>
    <definedName name="Nuit4_PL6" localSheetId="10">'Vitesse Journalière'!$H$207,'Vitesse Journalière'!$H$209,'Vitesse Journalière'!$H$211,'Vitesse Journalière'!$H$213,'Vitesse Journalière'!$H$215,'Vitesse Journalière'!$H$217,'Vitesse Journalière'!$H$251,'Vitesse Journalière'!$H$253</definedName>
    <definedName name="Nuit4_PL7" localSheetId="10">'Vitesse Journalière'!$I$207,'Vitesse Journalière'!$I$209,'Vitesse Journalière'!$I$211,'Vitesse Journalière'!$I$213,'Vitesse Journalière'!$I$215,'Vitesse Journalière'!$I$217,'Vitesse Journalière'!$I$251,'Vitesse Journalière'!$I$253</definedName>
    <definedName name="Nuit4_PL8" localSheetId="10">'Vitesse Journalière'!$J$207,'Vitesse Journalière'!$J$209,'Vitesse Journalière'!$J$211,'Vitesse Journalière'!$J$213,'Vitesse Journalière'!$J$215,'Vitesse Journalière'!$J$217,'Vitesse Journalière'!$J$251,'Vitesse Journalière'!$J$253</definedName>
    <definedName name="Nuit4_PL9" localSheetId="10">'Vitesse Journalière'!$K$207,'Vitesse Journalière'!$K$209,'Vitesse Journalière'!$K$211,'Vitesse Journalière'!$K$213,'Vitesse Journalière'!$K$215,'Vitesse Journalière'!$K$217,'Vitesse Journalière'!$K$251,'Vitesse Journalière'!$K$253</definedName>
    <definedName name="NUIT4_VL1" localSheetId="10">'Vitesse Journalière'!$C$206,'Vitesse Journalière'!$C$208,'Vitesse Journalière'!$C$210,'Vitesse Journalière'!$C$212,'Vitesse Journalière'!$C$214,'Vitesse Journalière'!$C$216,'Vitesse Journalière'!$C$250,'Vitesse Journalière'!$C$252</definedName>
    <definedName name="NUIT4_VL10" localSheetId="10">'Vitesse Journalière'!$L$206,'Vitesse Journalière'!$L$208,'Vitesse Journalière'!$L$210,'Vitesse Journalière'!$L$212,'Vitesse Journalière'!$L$214,'Vitesse Journalière'!$L$216,'Vitesse Journalière'!$L$250,'Vitesse Journalière'!$L$252</definedName>
    <definedName name="NUIT4_VL11" localSheetId="10">'Vitesse Journalière'!$M$206,'Vitesse Journalière'!$M$208,'Vitesse Journalière'!$M$210,'Vitesse Journalière'!$M$212,'Vitesse Journalière'!$M$214,'Vitesse Journalière'!$M$216,'Vitesse Journalière'!$M$250,'Vitesse Journalière'!$M$252</definedName>
    <definedName name="NUIT4_VL12" localSheetId="10">'Vitesse Journalière'!$N$206,'Vitesse Journalière'!$N$208,'Vitesse Journalière'!$N$210,'Vitesse Journalière'!$N$212,'Vitesse Journalière'!$N$214,'Vitesse Journalière'!$N$216,'Vitesse Journalière'!$N$250,'Vitesse Journalière'!$N$252</definedName>
    <definedName name="NUIT4_VL2" localSheetId="10">'Vitesse Journalière'!$D$206,'Vitesse Journalière'!$D$208,'Vitesse Journalière'!$D$210,'Vitesse Journalière'!$D$212,'Vitesse Journalière'!$D$214,'Vitesse Journalière'!$D$216,'Vitesse Journalière'!$D$250,'Vitesse Journalière'!$D$252</definedName>
    <definedName name="NUIT4_VL3" localSheetId="10">'Vitesse Journalière'!$E$206,'Vitesse Journalière'!$E$208,'Vitesse Journalière'!$E$210,'Vitesse Journalière'!$E$212,'Vitesse Journalière'!$E$214,'Vitesse Journalière'!$E$216,'Vitesse Journalière'!$E$250,'Vitesse Journalière'!$E$252</definedName>
    <definedName name="NUIT4_VL4" localSheetId="10">'Vitesse Journalière'!$F$206,'Vitesse Journalière'!$F$208,'Vitesse Journalière'!$F$210,'Vitesse Journalière'!$F$212,'Vitesse Journalière'!$F$214,'Vitesse Journalière'!$F$216,'Vitesse Journalière'!$F$250,'Vitesse Journalière'!$F$252</definedName>
    <definedName name="NUIT4_VL5" localSheetId="10">'Vitesse Journalière'!$G$206,'Vitesse Journalière'!$G$208,'Vitesse Journalière'!$G$210,'Vitesse Journalière'!$G$212,'Vitesse Journalière'!$G$214,'Vitesse Journalière'!$G$216,'Vitesse Journalière'!$G$250,'Vitesse Journalière'!$G$252</definedName>
    <definedName name="NUIT4_VL6" localSheetId="10">'Vitesse Journalière'!$H$206,'Vitesse Journalière'!$H$208,'Vitesse Journalière'!$H$210,'Vitesse Journalière'!$H$212,'Vitesse Journalière'!$H$214,'Vitesse Journalière'!$H$216,'Vitesse Journalière'!$H$250,'Vitesse Journalière'!$H$252</definedName>
    <definedName name="NUIT4_VL7" localSheetId="10">'Vitesse Journalière'!$I$206,'Vitesse Journalière'!$I$208,'Vitesse Journalière'!$I$210,'Vitesse Journalière'!$I$212,'Vitesse Journalière'!$I$214,'Vitesse Journalière'!$I$216,'Vitesse Journalière'!$I$250,'Vitesse Journalière'!$I$252</definedName>
    <definedName name="NUIT4_VL8" localSheetId="10">'Vitesse Journalière'!$J$206,'Vitesse Journalière'!$J$208,'Vitesse Journalière'!$J$210,'Vitesse Journalière'!$J$212,'Vitesse Journalière'!$J$214,'Vitesse Journalière'!$J$216,'Vitesse Journalière'!$J$250,'Vitesse Journalière'!$J$252</definedName>
    <definedName name="NUIT4_VL9" localSheetId="10">'Vitesse Journalière'!$K$206,'Vitesse Journalière'!$K$208,'Vitesse Journalière'!$K$210,'Vitesse Journalière'!$K$212,'Vitesse Journalière'!$K$214,'Vitesse Journalière'!$K$216,'Vitesse Journalière'!$K$250,'Vitesse Journalière'!$K$252</definedName>
    <definedName name="Nuit5" localSheetId="2">'Synthese debit'!$N$6:$N$11,'Synthese debit'!$N$28:$O$29</definedName>
    <definedName name="Nuit5_PL1" localSheetId="10">'Vitesse Journalière'!$C$274,'Vitesse Journalière'!$C$276,'Vitesse Journalière'!$C$278,'Vitesse Journalière'!$C$280,'Vitesse Journalière'!$C$282,'Vitesse Journalière'!$C$284,'Vitesse Journalière'!$C$318,'Vitesse Journalière'!$C$320</definedName>
    <definedName name="Nuit5_PL10" localSheetId="10">'Vitesse Journalière'!$L$274,'Vitesse Journalière'!$L$276,'Vitesse Journalière'!$L$278,'Vitesse Journalière'!$L$280,'Vitesse Journalière'!$L$282,'Vitesse Journalière'!$L$284,'Vitesse Journalière'!$L$318,'Vitesse Journalière'!$L$320</definedName>
    <definedName name="Nuit5_PL11" localSheetId="10">'Vitesse Journalière'!$M$274,'Vitesse Journalière'!$M$276,'Vitesse Journalière'!$M$278,'Vitesse Journalière'!$M$280,'Vitesse Journalière'!$M$282,'Vitesse Journalière'!$M$284,'Vitesse Journalière'!$M$318,'Vitesse Journalière'!$M$320</definedName>
    <definedName name="Nuit5_PL12" localSheetId="10">'Vitesse Journalière'!$N$274,'Vitesse Journalière'!$N$276,'Vitesse Journalière'!$N$278,'Vitesse Journalière'!$N$280,'Vitesse Journalière'!$N$282,'Vitesse Journalière'!$N$284,'Vitesse Journalière'!$N$318,'Vitesse Journalière'!$N$320</definedName>
    <definedName name="Nuit5_PL2" localSheetId="10">'Vitesse Journalière'!$D$274,'Vitesse Journalière'!$D$276,'Vitesse Journalière'!$D$278,'Vitesse Journalière'!$D$280,'Vitesse Journalière'!$D$282,'Vitesse Journalière'!$D$284,'Vitesse Journalière'!$D$318,'Vitesse Journalière'!$D$320</definedName>
    <definedName name="Nuit5_PL3" localSheetId="10">'Vitesse Journalière'!$E$274,'Vitesse Journalière'!$E$276,'Vitesse Journalière'!$E$278,'Vitesse Journalière'!$E$280,'Vitesse Journalière'!$E$282,'Vitesse Journalière'!$E$284,'Vitesse Journalière'!$E$318,'Vitesse Journalière'!$E$320</definedName>
    <definedName name="Nuit5_PL4" localSheetId="10">'Vitesse Journalière'!$F$274,'Vitesse Journalière'!$F$276,'Vitesse Journalière'!$F$278,'Vitesse Journalière'!$F$280,'Vitesse Journalière'!$F$282,'Vitesse Journalière'!$F$284,'Vitesse Journalière'!$F$318,'Vitesse Journalière'!$F$320</definedName>
    <definedName name="Nuit5_PL5" localSheetId="10">'Vitesse Journalière'!$G$274,'Vitesse Journalière'!$G$276,'Vitesse Journalière'!$G$278,'Vitesse Journalière'!$G$280,'Vitesse Journalière'!$G$282,'Vitesse Journalière'!$G$284,'Vitesse Journalière'!$G$318,'Vitesse Journalière'!$G$320</definedName>
    <definedName name="Nuit5_PL6" localSheetId="10">'Vitesse Journalière'!$H$274,'Vitesse Journalière'!$H$276,'Vitesse Journalière'!$H$278,'Vitesse Journalière'!$H$280,'Vitesse Journalière'!$H$282,'Vitesse Journalière'!$H$284,'Vitesse Journalière'!$H$318,'Vitesse Journalière'!$H$320</definedName>
    <definedName name="Nuit5_PL7" localSheetId="10">'Vitesse Journalière'!$I$274,'Vitesse Journalière'!$I$276,'Vitesse Journalière'!$I$278,'Vitesse Journalière'!$I$280,'Vitesse Journalière'!$I$282,'Vitesse Journalière'!$I$284,'Vitesse Journalière'!$I$318,'Vitesse Journalière'!$I$320</definedName>
    <definedName name="Nuit5_PL8" localSheetId="10">'Vitesse Journalière'!$J$274,'Vitesse Journalière'!$J$276,'Vitesse Journalière'!$J$278,'Vitesse Journalière'!$J$280,'Vitesse Journalière'!$J$282,'Vitesse Journalière'!$J$284,'Vitesse Journalière'!$J$318,'Vitesse Journalière'!$J$320</definedName>
    <definedName name="Nuit5_PL9" localSheetId="10">'Vitesse Journalière'!$K$274,'Vitesse Journalière'!$K$276,'Vitesse Journalière'!$K$278,'Vitesse Journalière'!$K$280,'Vitesse Journalière'!$K$282,'Vitesse Journalière'!$K$284,'Vitesse Journalière'!$K$318,'Vitesse Journalière'!$K$320</definedName>
    <definedName name="NUIT5_VL1" localSheetId="10">'Vitesse Journalière'!$C$273,'Vitesse Journalière'!$C$275,'Vitesse Journalière'!$C$277,'Vitesse Journalière'!$C$279,'Vitesse Journalière'!$C$281,'Vitesse Journalière'!$C$283,'Vitesse Journalière'!$C$317,'Vitesse Journalière'!$C$319</definedName>
    <definedName name="NUIT5_VL10" localSheetId="10">'Vitesse Journalière'!$L$273,'Vitesse Journalière'!$L$275,'Vitesse Journalière'!$L$277,'Vitesse Journalière'!$L$279,'Vitesse Journalière'!$L$281,'Vitesse Journalière'!$L$283,'Vitesse Journalière'!$L$317,'Vitesse Journalière'!$L$319</definedName>
    <definedName name="NUIT5_VL11" localSheetId="10">'Vitesse Journalière'!$M$273,'Vitesse Journalière'!$M$275,'Vitesse Journalière'!$M$277,'Vitesse Journalière'!$M$279,'Vitesse Journalière'!$M$281,'Vitesse Journalière'!$M$283,'Vitesse Journalière'!$M$317,'Vitesse Journalière'!$M$319</definedName>
    <definedName name="NUIT5_VL12" localSheetId="10">'Vitesse Journalière'!$N$273,'Vitesse Journalière'!$N$275,'Vitesse Journalière'!$N$277,'Vitesse Journalière'!$N$279,'Vitesse Journalière'!$N$281,'Vitesse Journalière'!$N$283,'Vitesse Journalière'!$N$317,'Vitesse Journalière'!$N$319</definedName>
    <definedName name="NUIT5_VL2" localSheetId="10">'Vitesse Journalière'!$D$273,'Vitesse Journalière'!$D$275,'Vitesse Journalière'!$D$277,'Vitesse Journalière'!$D$279,'Vitesse Journalière'!$D$281,'Vitesse Journalière'!$D$283,'Vitesse Journalière'!$D$317,'Vitesse Journalière'!$D$319</definedName>
    <definedName name="NUIT5_VL3" localSheetId="10">'Vitesse Journalière'!$E$273,'Vitesse Journalière'!$E$275,'Vitesse Journalière'!$E$277,'Vitesse Journalière'!$E$279,'Vitesse Journalière'!$E$281,'Vitesse Journalière'!$E$283,'Vitesse Journalière'!$E$317,'Vitesse Journalière'!$E$319</definedName>
    <definedName name="NUIT5_VL4" localSheetId="10">'Vitesse Journalière'!$F$273,'Vitesse Journalière'!$F$275,'Vitesse Journalière'!$F$277,'Vitesse Journalière'!$F$279,'Vitesse Journalière'!$F$281,'Vitesse Journalière'!$F$283,'Vitesse Journalière'!$F$317,'Vitesse Journalière'!$F$319</definedName>
    <definedName name="NUIT5_VL5" localSheetId="10">'Vitesse Journalière'!$G$273,'Vitesse Journalière'!$G$275,'Vitesse Journalière'!$G$277,'Vitesse Journalière'!$G$279,'Vitesse Journalière'!$G$281,'Vitesse Journalière'!$G$283,'Vitesse Journalière'!$G$317,'Vitesse Journalière'!$G$319</definedName>
    <definedName name="NUIT5_VL6" localSheetId="10">'Vitesse Journalière'!$H$273,'Vitesse Journalière'!$H$275,'Vitesse Journalière'!$H$277,'Vitesse Journalière'!$H$279,'Vitesse Journalière'!$H$281,'Vitesse Journalière'!$H$283,'Vitesse Journalière'!$H$317,'Vitesse Journalière'!$H$319</definedName>
    <definedName name="NUIT5_VL7" localSheetId="10">'Vitesse Journalière'!$I$273,'Vitesse Journalière'!$I$275,'Vitesse Journalière'!$I$277,'Vitesse Journalière'!$I$279,'Vitesse Journalière'!$I$281,'Vitesse Journalière'!$I$283,'Vitesse Journalière'!$I$317,'Vitesse Journalière'!$I$319</definedName>
    <definedName name="NUIT5_VL8" localSheetId="10">'Vitesse Journalière'!$J$273,'Vitesse Journalière'!$J$275,'Vitesse Journalière'!$J$277,'Vitesse Journalière'!$J$279,'Vitesse Journalière'!$J$281,'Vitesse Journalière'!$J$283,'Vitesse Journalière'!$J$317,'Vitesse Journalière'!$J$319</definedName>
    <definedName name="NUIT5_VL9" localSheetId="10">'Vitesse Journalière'!$K$273,'Vitesse Journalière'!$K$275,'Vitesse Journalière'!$K$277,'Vitesse Journalière'!$K$279,'Vitesse Journalière'!$K$281,'Vitesse Journalière'!$K$283,'Vitesse Journalière'!$K$317,'Vitesse Journalière'!$K$319</definedName>
    <definedName name="Nuit6" localSheetId="2">'Synthese debit'!$Q$6:$Q$11,'Synthese debit'!$Q$28:$Q$29</definedName>
    <definedName name="Nuit6_PL1" localSheetId="10">'Vitesse Journalière'!$C$341,'Vitesse Journalière'!$C$343,'Vitesse Journalière'!$C$345,'Vitesse Journalière'!$C$347,'Vitesse Journalière'!$C$349,'Vitesse Journalière'!$C$351,'Vitesse Journalière'!$C$385,'Vitesse Journalière'!$C$387</definedName>
    <definedName name="Nuit6_PL10" localSheetId="10">'Vitesse Journalière'!$L$341,'Vitesse Journalière'!$L$343,'Vitesse Journalière'!$L$345,'Vitesse Journalière'!$L$347,'Vitesse Journalière'!$L$349,'Vitesse Journalière'!$L$351,'Vitesse Journalière'!$L$385,'Vitesse Journalière'!$L$387</definedName>
    <definedName name="Nuit6_PL11" localSheetId="10">'Vitesse Journalière'!$M$341,'Vitesse Journalière'!$M$343,'Vitesse Journalière'!$M$345,'Vitesse Journalière'!$M$347,'Vitesse Journalière'!$M$349,'Vitesse Journalière'!$M$351,'Vitesse Journalière'!$M$385,'Vitesse Journalière'!$M$387</definedName>
    <definedName name="Nuit6_PL12" localSheetId="10">'Vitesse Journalière'!$N$341,'Vitesse Journalière'!$N$343,'Vitesse Journalière'!$N$345,'Vitesse Journalière'!$N$347,'Vitesse Journalière'!$N$349,'Vitesse Journalière'!$N$351,'Vitesse Journalière'!$N$385,'Vitesse Journalière'!$N$387</definedName>
    <definedName name="Nuit6_PL2" localSheetId="10">'Vitesse Journalière'!$D$341,'Vitesse Journalière'!$D$343,'Vitesse Journalière'!$D$345,'Vitesse Journalière'!$D$347,'Vitesse Journalière'!$D$349,'Vitesse Journalière'!$D$351,'Vitesse Journalière'!$D$385,'Vitesse Journalière'!$D$387</definedName>
    <definedName name="Nuit6_PL3" localSheetId="10">'Vitesse Journalière'!$E$341,'Vitesse Journalière'!$E$343,'Vitesse Journalière'!$E$345,'Vitesse Journalière'!$E$347,'Vitesse Journalière'!$E$349,'Vitesse Journalière'!$E$351,'Vitesse Journalière'!$E$385,'Vitesse Journalière'!$E$387</definedName>
    <definedName name="Nuit6_PL4" localSheetId="10">'Vitesse Journalière'!$F$341,'Vitesse Journalière'!$F$343,'Vitesse Journalière'!$F$345,'Vitesse Journalière'!$F$347,'Vitesse Journalière'!$F$349,'Vitesse Journalière'!$F$351,'Vitesse Journalière'!$F$385,'Vitesse Journalière'!$F$387</definedName>
    <definedName name="Nuit6_PL5" localSheetId="10">'Vitesse Journalière'!$G$341,'Vitesse Journalière'!$G$343,'Vitesse Journalière'!$G$345,'Vitesse Journalière'!$G$347,'Vitesse Journalière'!$G$349,'Vitesse Journalière'!$G$351,'Vitesse Journalière'!$G$385,'Vitesse Journalière'!$G$387</definedName>
    <definedName name="Nuit6_PL6" localSheetId="10">'Vitesse Journalière'!$H$341,'Vitesse Journalière'!$H$343,'Vitesse Journalière'!$H$345,'Vitesse Journalière'!$H$347,'Vitesse Journalière'!$H$349,'Vitesse Journalière'!$H$351,'Vitesse Journalière'!$H$385,'Vitesse Journalière'!$H$387</definedName>
    <definedName name="Nuit6_PL7" localSheetId="10">'Vitesse Journalière'!$I$341,'Vitesse Journalière'!$I$343,'Vitesse Journalière'!$I$345,'Vitesse Journalière'!$I$347,'Vitesse Journalière'!$I$349,'Vitesse Journalière'!$I$351,'Vitesse Journalière'!$I$385,'Vitesse Journalière'!$I$387</definedName>
    <definedName name="Nuit6_PL8" localSheetId="10">'Vitesse Journalière'!$J$341,'Vitesse Journalière'!$J$343,'Vitesse Journalière'!$J$345,'Vitesse Journalière'!$J$347,'Vitesse Journalière'!$J$349,'Vitesse Journalière'!$J$351,'Vitesse Journalière'!$J$385,'Vitesse Journalière'!$J$387</definedName>
    <definedName name="Nuit6_PL9" localSheetId="10">'Vitesse Journalière'!$K$341,'Vitesse Journalière'!$K$343,'Vitesse Journalière'!$K$345,'Vitesse Journalière'!$K$347,'Vitesse Journalière'!$K$349,'Vitesse Journalière'!$K$351,'Vitesse Journalière'!$K$385,'Vitesse Journalière'!$K$387</definedName>
    <definedName name="NUIT6_VL1" localSheetId="10">'Vitesse Journalière'!$C$340,'Vitesse Journalière'!$C$342,'Vitesse Journalière'!$C$344,'Vitesse Journalière'!$C$346,'Vitesse Journalière'!$C$348,'Vitesse Journalière'!$C$350,'Vitesse Journalière'!$C$384,'Vitesse Journalière'!$C$386</definedName>
    <definedName name="NUIT6_VL10" localSheetId="10">'Vitesse Journalière'!$L$340,'Vitesse Journalière'!$L$342,'Vitesse Journalière'!$L$344,'Vitesse Journalière'!$L$346,'Vitesse Journalière'!$L$348,'Vitesse Journalière'!$L$350,'Vitesse Journalière'!$L$384,'Vitesse Journalière'!$L$386</definedName>
    <definedName name="NUIT6_VL11" localSheetId="10">'Vitesse Journalière'!$M$340,'Vitesse Journalière'!$M$342,'Vitesse Journalière'!$M$344,'Vitesse Journalière'!$M$346,'Vitesse Journalière'!$M$348,'Vitesse Journalière'!$M$350,'Vitesse Journalière'!$M$384,'Vitesse Journalière'!$M$386</definedName>
    <definedName name="NUIT6_VL12" localSheetId="10">'Vitesse Journalière'!$N$340,'Vitesse Journalière'!$N$342,'Vitesse Journalière'!$N$344,'Vitesse Journalière'!$N$346,'Vitesse Journalière'!$N$348,'Vitesse Journalière'!$N$350,'Vitesse Journalière'!$N$384,'Vitesse Journalière'!$N$386</definedName>
    <definedName name="NUIT6_VL2" localSheetId="10">'Vitesse Journalière'!$D$340,'Vitesse Journalière'!$D$342,'Vitesse Journalière'!$D$344,'Vitesse Journalière'!$D$346,'Vitesse Journalière'!$D$348,'Vitesse Journalière'!$D$350,'Vitesse Journalière'!$D$384,'Vitesse Journalière'!$D$386</definedName>
    <definedName name="NUIT6_VL3" localSheetId="10">'Vitesse Journalière'!$E$340,'Vitesse Journalière'!$E$342,'Vitesse Journalière'!$E$344,'Vitesse Journalière'!$E$346,'Vitesse Journalière'!$E$348,'Vitesse Journalière'!$E$350,'Vitesse Journalière'!$E$384,'Vitesse Journalière'!$E$386</definedName>
    <definedName name="NUIT6_VL4" localSheetId="10">'Vitesse Journalière'!$F$340,'Vitesse Journalière'!$F$342,'Vitesse Journalière'!$F$344,'Vitesse Journalière'!$F$346,'Vitesse Journalière'!$F$348,'Vitesse Journalière'!$F$350,'Vitesse Journalière'!$F$384,'Vitesse Journalière'!$F$386</definedName>
    <definedName name="NUIT6_VL5" localSheetId="10">'Vitesse Journalière'!$G$340,'Vitesse Journalière'!$G$342,'Vitesse Journalière'!$G$344,'Vitesse Journalière'!$G$346,'Vitesse Journalière'!$G$348,'Vitesse Journalière'!$G$350,'Vitesse Journalière'!$G$384,'Vitesse Journalière'!$G$386</definedName>
    <definedName name="NUIT6_VL6" localSheetId="10">'Vitesse Journalière'!$H$340,'Vitesse Journalière'!$H$342,'Vitesse Journalière'!$H$344,'Vitesse Journalière'!$H$346,'Vitesse Journalière'!$H$348,'Vitesse Journalière'!$H$350,'Vitesse Journalière'!$H$384,'Vitesse Journalière'!$H$386</definedName>
    <definedName name="NUIT6_VL7" localSheetId="10">'Vitesse Journalière'!$I$340,'Vitesse Journalière'!$I$342,'Vitesse Journalière'!$I$344,'Vitesse Journalière'!$I$346,'Vitesse Journalière'!$I$348,'Vitesse Journalière'!$I$350,'Vitesse Journalière'!$I$384,'Vitesse Journalière'!$I$386</definedName>
    <definedName name="NUIT6_VL8" localSheetId="10">'Vitesse Journalière'!$J$340,'Vitesse Journalière'!$J$342,'Vitesse Journalière'!$J$344,'Vitesse Journalière'!$J$346,'Vitesse Journalière'!$J$348,'Vitesse Journalière'!$J$350,'Vitesse Journalière'!$J$384,'Vitesse Journalière'!$J$386</definedName>
    <definedName name="NUIT6_VL9" localSheetId="10">'Vitesse Journalière'!$K$340,'Vitesse Journalière'!$K$342,'Vitesse Journalière'!$K$344,'Vitesse Journalière'!$K$346,'Vitesse Journalière'!$K$348,'Vitesse Journalière'!$K$350,'Vitesse Journalière'!$K$384,'Vitesse Journalière'!$K$386</definedName>
    <definedName name="Nuit7" localSheetId="2">'Synthese debit'!$T$6:$T$11,'Synthese debit'!$T$28:$T$29</definedName>
    <definedName name="Nuit7_PL1" localSheetId="10">'Vitesse Journalière'!$C$408,'Vitesse Journalière'!$C$410,'Vitesse Journalière'!$C$412,'Vitesse Journalière'!$C$414,'Vitesse Journalière'!$C$416,'Vitesse Journalière'!$C$418,'Vitesse Journalière'!$C$452,'Vitesse Journalière'!$C$454</definedName>
    <definedName name="Nuit7_PL10" localSheetId="10">'Vitesse Journalière'!$L$408,'Vitesse Journalière'!$L$410,'Vitesse Journalière'!$L$412,'Vitesse Journalière'!$L$414,'Vitesse Journalière'!$L$416,'Vitesse Journalière'!$L$418,'Vitesse Journalière'!$L$452,'Vitesse Journalière'!$L$454</definedName>
    <definedName name="Nuit7_PL11" localSheetId="10">'Vitesse Journalière'!$M$408,'Vitesse Journalière'!$M$410,'Vitesse Journalière'!$M$412,'Vitesse Journalière'!$M$414,'Vitesse Journalière'!$M$416,'Vitesse Journalière'!$M$418,'Vitesse Journalière'!$M$452,'Vitesse Journalière'!$M$454</definedName>
    <definedName name="Nuit7_PL12" localSheetId="10">'Vitesse Journalière'!$N$408,'Vitesse Journalière'!$N$410,'Vitesse Journalière'!$N$412,'Vitesse Journalière'!$N$414,'Vitesse Journalière'!$N$416,'Vitesse Journalière'!$N$418,'Vitesse Journalière'!$N$452,'Vitesse Journalière'!$N$454</definedName>
    <definedName name="Nuit7_PL2" localSheetId="10">'Vitesse Journalière'!$D$408,'Vitesse Journalière'!$D$410,'Vitesse Journalière'!$D$412,'Vitesse Journalière'!$D$414,'Vitesse Journalière'!$D$416,'Vitesse Journalière'!$D$418,'Vitesse Journalière'!$D$452,'Vitesse Journalière'!$D$454</definedName>
    <definedName name="Nuit7_PL3" localSheetId="10">'Vitesse Journalière'!$E$408,'Vitesse Journalière'!$E$410,'Vitesse Journalière'!$E$412,'Vitesse Journalière'!$E$414,'Vitesse Journalière'!$E$416,'Vitesse Journalière'!$E$418,'Vitesse Journalière'!$E$452,'Vitesse Journalière'!$E$454</definedName>
    <definedName name="Nuit7_PL4" localSheetId="10">'Vitesse Journalière'!$F$408,'Vitesse Journalière'!$F$410,'Vitesse Journalière'!$F$412,'Vitesse Journalière'!$F$414,'Vitesse Journalière'!$F$416,'Vitesse Journalière'!$F$418,'Vitesse Journalière'!$F$452,'Vitesse Journalière'!$F$454</definedName>
    <definedName name="Nuit7_PL5" localSheetId="10">'Vitesse Journalière'!$G$408,'Vitesse Journalière'!$G$410,'Vitesse Journalière'!$G$412,'Vitesse Journalière'!$G$414,'Vitesse Journalière'!$G$416,'Vitesse Journalière'!$G$418,'Vitesse Journalière'!$G$452,'Vitesse Journalière'!$G$454</definedName>
    <definedName name="Nuit7_PL6" localSheetId="10">'Vitesse Journalière'!$H$408,'Vitesse Journalière'!$H$410,'Vitesse Journalière'!$H$412,'Vitesse Journalière'!$H$414,'Vitesse Journalière'!$H$416,'Vitesse Journalière'!$H$418,'Vitesse Journalière'!$H$452,'Vitesse Journalière'!$H$454</definedName>
    <definedName name="Nuit7_PL7" localSheetId="10">'Vitesse Journalière'!$I$408,'Vitesse Journalière'!$I$410,'Vitesse Journalière'!$I$412,'Vitesse Journalière'!$I$414,'Vitesse Journalière'!$I$416,'Vitesse Journalière'!$I$418,'Vitesse Journalière'!$I$452,'Vitesse Journalière'!$I$454</definedName>
    <definedName name="Nuit7_PL8" localSheetId="10">'Vitesse Journalière'!$J$408,'Vitesse Journalière'!$J$410,'Vitesse Journalière'!$J$412,'Vitesse Journalière'!$J$414,'Vitesse Journalière'!$J$416,'Vitesse Journalière'!$J$418,'Vitesse Journalière'!$J$452,'Vitesse Journalière'!$J$454</definedName>
    <definedName name="Nuit7_PL9" localSheetId="10">'Vitesse Journalière'!$K$408,'Vitesse Journalière'!$K$410,'Vitesse Journalière'!$K$412,'Vitesse Journalière'!$K$414,'Vitesse Journalière'!$K$416,'Vitesse Journalière'!$K$418,'Vitesse Journalière'!$K$452,'Vitesse Journalière'!$K$454</definedName>
    <definedName name="NUIT7_VL1" localSheetId="10">'Vitesse Journalière'!$C$407,'Vitesse Journalière'!$C$409,'Vitesse Journalière'!$C$411,'Vitesse Journalière'!$C$413,'Vitesse Journalière'!$C$415,'Vitesse Journalière'!$C$417,'Vitesse Journalière'!$C$451,'Vitesse Journalière'!$C$453</definedName>
    <definedName name="NUIT7_VL10" localSheetId="10">'Vitesse Journalière'!$L$407,'Vitesse Journalière'!$L$409,'Vitesse Journalière'!$L$411,'Vitesse Journalière'!$L$413,'Vitesse Journalière'!$L$415,'Vitesse Journalière'!$L$417,'Vitesse Journalière'!$L$451,'Vitesse Journalière'!$L$453</definedName>
    <definedName name="NUIT7_VL11" localSheetId="10">'Vitesse Journalière'!$M$407,'Vitesse Journalière'!$M$409,'Vitesse Journalière'!$M$411,'Vitesse Journalière'!$M$413,'Vitesse Journalière'!$M$415,'Vitesse Journalière'!$M$417,'Vitesse Journalière'!$M$451,'Vitesse Journalière'!$M$453</definedName>
    <definedName name="NUIT7_VL12" localSheetId="10">'Vitesse Journalière'!$N$407,'Vitesse Journalière'!$N$409,'Vitesse Journalière'!$N$411,'Vitesse Journalière'!$N$413,'Vitesse Journalière'!$N$415,'Vitesse Journalière'!$N$417,'Vitesse Journalière'!$N$451,'Vitesse Journalière'!$N$453</definedName>
    <definedName name="NUIT7_VL2" localSheetId="10">'Vitesse Journalière'!$D$407,'Vitesse Journalière'!$D$409,'Vitesse Journalière'!$D$411,'Vitesse Journalière'!$D$413,'Vitesse Journalière'!$D$415,'Vitesse Journalière'!$D$417,'Vitesse Journalière'!$D$451,'Vitesse Journalière'!$D$453</definedName>
    <definedName name="NUIT7_VL3" localSheetId="10">'Vitesse Journalière'!$E$407,'Vitesse Journalière'!$E$409,'Vitesse Journalière'!$E$411,'Vitesse Journalière'!$E$413,'Vitesse Journalière'!$E$415,'Vitesse Journalière'!$E$417,'Vitesse Journalière'!$E$451,'Vitesse Journalière'!$E$453</definedName>
    <definedName name="NUIT7_VL4" localSheetId="10">'Vitesse Journalière'!$F$407,'Vitesse Journalière'!$F$409,'Vitesse Journalière'!$F$411,'Vitesse Journalière'!$F$413,'Vitesse Journalière'!$F$415,'Vitesse Journalière'!$F$417,'Vitesse Journalière'!$F$451,'Vitesse Journalière'!$F$453</definedName>
    <definedName name="NUIT7_VL5" localSheetId="10">'Vitesse Journalière'!$G$407,'Vitesse Journalière'!$G$409,'Vitesse Journalière'!$G$411,'Vitesse Journalière'!$G$413,'Vitesse Journalière'!$G$415,'Vitesse Journalière'!$G$417,'Vitesse Journalière'!$G$451,'Vitesse Journalière'!$G$453</definedName>
    <definedName name="NUIT7_VL6" localSheetId="10">'Vitesse Journalière'!$H$407,'Vitesse Journalière'!$H$409,'Vitesse Journalière'!$H$411,'Vitesse Journalière'!$H$413,'Vitesse Journalière'!$H$415,'Vitesse Journalière'!$H$417,'Vitesse Journalière'!$H$451,'Vitesse Journalière'!$H$453</definedName>
    <definedName name="NUIT7_VL7" localSheetId="10">'Vitesse Journalière'!$I$407,'Vitesse Journalière'!$I$409,'Vitesse Journalière'!$I$411,'Vitesse Journalière'!$I$413,'Vitesse Journalière'!$I$415,'Vitesse Journalière'!$I$417,'Vitesse Journalière'!$I$451,'Vitesse Journalière'!$I$453</definedName>
    <definedName name="NUIT7_VL8" localSheetId="10">'Vitesse Journalière'!$J$407,'Vitesse Journalière'!$J$409,'Vitesse Journalière'!$J$411,'Vitesse Journalière'!$J$413,'Vitesse Journalière'!$J$415,'Vitesse Journalière'!$J$417,'Vitesse Journalière'!$J$451,'Vitesse Journalière'!$J$453</definedName>
    <definedName name="NUIT7_VL9" localSheetId="10">'Vitesse Journalière'!$K$407,'Vitesse Journalière'!$K$409,'Vitesse Journalière'!$K$411,'Vitesse Journalière'!$K$413,'Vitesse Journalière'!$K$415,'Vitesse Journalière'!$K$417,'Vitesse Journalière'!$K$451,'Vitesse Journalière'!$K$453</definedName>
    <definedName name="NuitMoy" localSheetId="2">'Synthese debit'!$Z$6:$Z$29,'Synthese debit'!$Z$96:$Z$103</definedName>
    <definedName name="NuitMoy">'Synthese debit'!$Z$6:$Z$29</definedName>
    <definedName name="NuitMoyPL" localSheetId="2">'Synthese debit'!$AA$6:$AA$11,'Synthese debit'!$AA$28:$AA$29</definedName>
    <definedName name="NuitMoyPL">'Synthese debit'!$AA$6:$AA$29</definedName>
    <definedName name="NuitPL1" localSheetId="2">'Synthese debit'!$C$6:$C$11,'Synthese debit'!$C$28:$C$29</definedName>
    <definedName name="NuitPL1_1" localSheetId="10">'Vitesse Journalière'!#REF!,'Vitesse Journalière'!#REF!,'Vitesse Journalière'!#REF!,'Vitesse Journalière'!#REF!,'Vitesse Journalière'!#REF!</definedName>
    <definedName name="NuitPL1_1">'[1]Vitesse Journalière'!$C$205,'[1]Vitesse Journalière'!$C$203,'[1]Vitesse Journalière'!$C$201,'[1]Vitesse Journalière'!$C$199,'[1]Vitesse Journalière'!$C$197</definedName>
    <definedName name="NuitPL2" localSheetId="2">'Synthese debit'!$F$6:$F$11,'Synthese debit'!$F$28:$F$29</definedName>
    <definedName name="NuitPL3" localSheetId="2">'Synthese debit'!$I$6:$I$11,'Synthese debit'!$I$28:$I$29</definedName>
    <definedName name="NuitPL4" localSheetId="2">'Synthese debit'!$L$6:$L$11,'Synthese debit'!$L$28:$L$29</definedName>
    <definedName name="NuitPL5" localSheetId="2">'Synthese debit'!$O$6:$O$11,'Synthese debit'!$O$28:$O$29</definedName>
    <definedName name="NuitPL6" localSheetId="2">'Synthese debit'!$R$6:$R$11,'Synthese debit'!$R$28:$R$29</definedName>
    <definedName name="NuitPL7" localSheetId="2">'Synthese debit'!$U$6:$U$11,'Synthese debit'!$U$28:$U$29</definedName>
    <definedName name="NuitTot" localSheetId="2">'Synthese debit'!$W$6:$W$11,'Synthese debit'!$W$28:$W$29</definedName>
    <definedName name="NuitTot">'Synthese debit'!$W$6:$W$29</definedName>
    <definedName name="NuitTotPL" localSheetId="2">'Synthese debit'!$X$6:$X$11,'Synthese debit'!$X$28:$X$29</definedName>
    <definedName name="NuitTotPL">'Synthese debit'!$X$6:$X$29</definedName>
    <definedName name="NuitVL1" localSheetId="2">'Synthese debit'!$B$6:$B$11,'Synthese debit'!$B$28:$B$29</definedName>
    <definedName name="sam" localSheetId="7">'Debit UVP sens 1'!$H$39</definedName>
    <definedName name="sam" localSheetId="5">'DebitPL sens 1'!$H$39</definedName>
    <definedName name="sam" localSheetId="2">#REF!</definedName>
    <definedName name="sam" localSheetId="10">#REF!</definedName>
    <definedName name="sam" localSheetId="6">'VITESSEPL sens 1 '!#REF!</definedName>
    <definedName name="sam" localSheetId="9">'VITESSETV Sens 1'!#REF!</definedName>
    <definedName name="sam" localSheetId="4">'VITESSEVL sens 1 '!#REF!</definedName>
    <definedName name="sam">'DebitVL sens 1'!$H$39</definedName>
    <definedName name="ven" localSheetId="7">'Debit UVP sens 1'!$G$39</definedName>
    <definedName name="ven" localSheetId="5">'DebitPL sens 1'!$G$39</definedName>
    <definedName name="ven" localSheetId="2">#REF!</definedName>
    <definedName name="ven" localSheetId="10">#REF!</definedName>
    <definedName name="ven" localSheetId="6">'VITESSEPL sens 1 '!#REF!</definedName>
    <definedName name="ven" localSheetId="9">'VITESSETV Sens 1'!#REF!</definedName>
    <definedName name="ven" localSheetId="4">'VITESSEVL sens 1 '!#REF!</definedName>
    <definedName name="ven">'DebitVL sens 1'!$G$39</definedName>
    <definedName name="_xlnm.Print_Area" localSheetId="7">'Debit UVP sens 1'!$A$1:$K$171</definedName>
    <definedName name="_xlnm.Print_Area" localSheetId="5">'DebitPL sens 1'!$A$1:$K$172</definedName>
    <definedName name="_xlnm.Print_Area" localSheetId="8">'DebitTV sens 1'!$A$1:$K$171</definedName>
    <definedName name="_xlnm.Print_Area" localSheetId="3">'DebitVL sens 1'!$A$1:$K$171</definedName>
    <definedName name="_xlnm.Print_Area" localSheetId="0">P.Garde!$A$1:$G$53</definedName>
    <definedName name="_xlnm.Print_Area" localSheetId="1">Synthese!$A$1:$AD$35</definedName>
    <definedName name="_xlnm.Print_Area" localSheetId="2">'Synthese debit'!$A$1:$AA$48</definedName>
    <definedName name="_xlnm.Print_Area" localSheetId="10">'Vitesse Journalière'!$A$1:$Q$470</definedName>
    <definedName name="_xlnm.Print_Area" localSheetId="6">'VITESSEPL sens 1 '!$A$1:$N$458</definedName>
    <definedName name="_xlnm.Print_Area" localSheetId="9">'VITESSETV Sens 1'!$A$1:$N$458</definedName>
    <definedName name="_xlnm.Print_Area" localSheetId="4">'VITESSEVL sens 1 '!$A$1:$N$458</definedName>
  </definedNames>
  <calcPr calcId="162913" calcMode="manual"/>
</workbook>
</file>

<file path=xl/calcChain.xml><?xml version="1.0" encoding="utf-8"?>
<calcChain xmlns="http://schemas.openxmlformats.org/spreadsheetml/2006/main">
  <c r="AE4" i="28" l="1"/>
  <c r="AF4" i="28"/>
  <c r="AG4" i="28"/>
  <c r="AH4" i="28"/>
  <c r="X5" i="28"/>
  <c r="Y5" i="28"/>
  <c r="Z5" i="28"/>
  <c r="AA5" i="28"/>
  <c r="AB5" i="28"/>
  <c r="AC5" i="28"/>
  <c r="AD5" i="28"/>
  <c r="AE5" i="28"/>
  <c r="AF5" i="28"/>
  <c r="AG5" i="28"/>
  <c r="AH5" i="28"/>
  <c r="X4" i="17"/>
  <c r="Y4" i="17"/>
  <c r="Z4" i="17"/>
  <c r="AA4" i="17"/>
  <c r="AB4" i="17"/>
  <c r="AC4" i="17"/>
  <c r="AD4" i="17"/>
  <c r="AE4" i="17"/>
  <c r="AH4" i="17"/>
  <c r="AI4" i="17"/>
  <c r="X5" i="17"/>
  <c r="Y5" i="17"/>
  <c r="Z5" i="17"/>
  <c r="AA5" i="17"/>
  <c r="AB5" i="17"/>
  <c r="AC5" i="17"/>
  <c r="AD5" i="17"/>
  <c r="AE5" i="17"/>
  <c r="AF5" i="17"/>
  <c r="AG5" i="17"/>
  <c r="AH5" i="17"/>
  <c r="AE4" i="19"/>
  <c r="AF4" i="19"/>
  <c r="AG4" i="19"/>
  <c r="AH4" i="19"/>
  <c r="X5" i="19"/>
  <c r="Y5" i="19"/>
  <c r="Z5" i="19"/>
  <c r="AA5" i="19"/>
  <c r="AB5" i="19"/>
  <c r="AC5" i="19"/>
  <c r="AD5" i="19"/>
  <c r="AE5" i="19"/>
  <c r="AF5" i="19"/>
  <c r="AG5" i="19"/>
  <c r="AH5" i="19"/>
  <c r="C3" i="2"/>
  <c r="D3" i="2"/>
  <c r="E3" i="2"/>
  <c r="F3" i="2"/>
  <c r="G3" i="2"/>
  <c r="H3" i="2"/>
  <c r="I3" i="2"/>
  <c r="X4" i="2"/>
  <c r="Y4" i="2"/>
  <c r="Z4" i="2"/>
  <c r="AA4" i="2"/>
  <c r="AB4" i="2"/>
  <c r="AC4" i="2"/>
  <c r="AD4" i="2"/>
  <c r="X5" i="2"/>
  <c r="Y5" i="2"/>
  <c r="Z5" i="2"/>
  <c r="AA5" i="2"/>
  <c r="AB5" i="2"/>
  <c r="AC5" i="2"/>
  <c r="AD5" i="2"/>
  <c r="AE5" i="2"/>
  <c r="AE4" i="2" s="1"/>
  <c r="AF5" i="2"/>
  <c r="AF4" i="2" s="1"/>
  <c r="AG5" i="2"/>
  <c r="AG4" i="2" s="1"/>
  <c r="AH5" i="2"/>
  <c r="AH4" i="2" s="1"/>
  <c r="C31" i="2"/>
  <c r="E31" i="2"/>
  <c r="F31" i="2"/>
  <c r="G31" i="2"/>
  <c r="I31" i="2"/>
  <c r="Z12" i="1"/>
  <c r="AA12" i="1"/>
  <c r="Z13" i="1"/>
  <c r="AA13" i="1"/>
  <c r="AB13" i="1"/>
  <c r="Z14" i="1"/>
  <c r="AA14" i="1"/>
  <c r="AB14" i="1"/>
  <c r="Z15" i="1"/>
  <c r="AA15" i="1"/>
  <c r="Z16" i="1"/>
  <c r="AA16" i="1"/>
  <c r="Z17" i="1"/>
  <c r="AA17" i="1"/>
  <c r="AB17" i="1"/>
  <c r="Z18" i="1"/>
  <c r="AA18" i="1"/>
  <c r="AB18" i="1" s="1"/>
  <c r="B21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B23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C26" i="1"/>
  <c r="B4" i="30"/>
  <c r="H4" i="30"/>
  <c r="K4" i="30"/>
  <c r="N4" i="30"/>
  <c r="T4" i="30"/>
  <c r="K42" i="30"/>
  <c r="R42" i="30"/>
  <c r="K43" i="30"/>
  <c r="R43" i="30"/>
  <c r="C2" i="31"/>
  <c r="C3" i="31"/>
  <c r="D3" i="31"/>
  <c r="E3" i="31"/>
  <c r="F3" i="31"/>
  <c r="G3" i="31"/>
  <c r="H3" i="31"/>
  <c r="I3" i="31"/>
  <c r="J3" i="31"/>
  <c r="K3" i="31"/>
  <c r="L3" i="31"/>
  <c r="M3" i="31"/>
  <c r="N3" i="31"/>
  <c r="C5" i="31"/>
  <c r="D5" i="31"/>
  <c r="E5" i="31"/>
  <c r="F5" i="31"/>
  <c r="G5" i="31"/>
  <c r="H5" i="31"/>
  <c r="I5" i="31"/>
  <c r="J5" i="31"/>
  <c r="K5" i="31"/>
  <c r="L5" i="31"/>
  <c r="M5" i="31"/>
  <c r="N5" i="31"/>
  <c r="O5" i="31"/>
  <c r="P5" i="31"/>
  <c r="C6" i="31"/>
  <c r="D6" i="31"/>
  <c r="E6" i="31"/>
  <c r="F6" i="31"/>
  <c r="G6" i="31"/>
  <c r="H6" i="31"/>
  <c r="I6" i="31"/>
  <c r="J6" i="31"/>
  <c r="K6" i="31"/>
  <c r="L6" i="31"/>
  <c r="M6" i="31"/>
  <c r="N6" i="31"/>
  <c r="O6" i="31"/>
  <c r="P6" i="31"/>
  <c r="Q6" i="31"/>
  <c r="C7" i="31"/>
  <c r="D7" i="31"/>
  <c r="E7" i="31"/>
  <c r="F7" i="31"/>
  <c r="G7" i="31"/>
  <c r="H7" i="31"/>
  <c r="I7" i="31"/>
  <c r="J7" i="31"/>
  <c r="K7" i="31"/>
  <c r="L7" i="31"/>
  <c r="M7" i="31"/>
  <c r="N7" i="31"/>
  <c r="O7" i="31"/>
  <c r="P7" i="31"/>
  <c r="C8" i="31"/>
  <c r="D8" i="31"/>
  <c r="E8" i="31"/>
  <c r="F8" i="31"/>
  <c r="G8" i="31"/>
  <c r="H8" i="31"/>
  <c r="I8" i="31"/>
  <c r="J8" i="31"/>
  <c r="K8" i="31"/>
  <c r="L8" i="31"/>
  <c r="M8" i="31"/>
  <c r="N8" i="31"/>
  <c r="O8" i="31"/>
  <c r="P8" i="31"/>
  <c r="C9" i="31"/>
  <c r="D9" i="31"/>
  <c r="E9" i="31"/>
  <c r="F9" i="31"/>
  <c r="G9" i="31"/>
  <c r="H9" i="31"/>
  <c r="I9" i="31"/>
  <c r="J9" i="31"/>
  <c r="K9" i="31"/>
  <c r="L9" i="31"/>
  <c r="M9" i="31"/>
  <c r="N9" i="31"/>
  <c r="O9" i="31"/>
  <c r="P9" i="31"/>
  <c r="C10" i="31"/>
  <c r="D10" i="31"/>
  <c r="E10" i="31"/>
  <c r="F10" i="31"/>
  <c r="G10" i="31"/>
  <c r="H10" i="31"/>
  <c r="I10" i="31"/>
  <c r="J10" i="31"/>
  <c r="K10" i="31"/>
  <c r="L10" i="31"/>
  <c r="M10" i="31"/>
  <c r="N10" i="31"/>
  <c r="O10" i="31"/>
  <c r="P10" i="31"/>
  <c r="Q10" i="31"/>
  <c r="C11" i="31"/>
  <c r="Q11" i="31" s="1"/>
  <c r="D11" i="31"/>
  <c r="E11" i="31"/>
  <c r="F11" i="31"/>
  <c r="G11" i="31"/>
  <c r="H11" i="31"/>
  <c r="I11" i="31"/>
  <c r="J11" i="31"/>
  <c r="K11" i="31"/>
  <c r="L11" i="31"/>
  <c r="M11" i="31"/>
  <c r="N11" i="31"/>
  <c r="O11" i="31"/>
  <c r="P11" i="31"/>
  <c r="C12" i="31"/>
  <c r="D12" i="31"/>
  <c r="E12" i="31"/>
  <c r="F12" i="31"/>
  <c r="G12" i="31"/>
  <c r="H12" i="31"/>
  <c r="I12" i="31"/>
  <c r="J12" i="31"/>
  <c r="K12" i="31"/>
  <c r="L12" i="31"/>
  <c r="M12" i="31"/>
  <c r="N12" i="31"/>
  <c r="O12" i="31"/>
  <c r="P12" i="31"/>
  <c r="C13" i="31"/>
  <c r="D13" i="31"/>
  <c r="E13" i="31"/>
  <c r="F13" i="31"/>
  <c r="G13" i="31"/>
  <c r="H13" i="31"/>
  <c r="I13" i="31"/>
  <c r="J13" i="31"/>
  <c r="K13" i="31"/>
  <c r="L13" i="31"/>
  <c r="M13" i="31"/>
  <c r="N13" i="31"/>
  <c r="O13" i="31"/>
  <c r="P13" i="31"/>
  <c r="C14" i="31"/>
  <c r="D14" i="31"/>
  <c r="E14" i="31"/>
  <c r="F14" i="31"/>
  <c r="G14" i="31"/>
  <c r="H14" i="31"/>
  <c r="I14" i="31"/>
  <c r="J14" i="31"/>
  <c r="K14" i="31"/>
  <c r="L14" i="31"/>
  <c r="M14" i="31"/>
  <c r="N14" i="31"/>
  <c r="O14" i="31"/>
  <c r="P14" i="31"/>
  <c r="Q14" i="31"/>
  <c r="C15" i="31"/>
  <c r="D15" i="31"/>
  <c r="E15" i="31"/>
  <c r="F15" i="31"/>
  <c r="G15" i="31"/>
  <c r="H15" i="31"/>
  <c r="I15" i="31"/>
  <c r="J15" i="31"/>
  <c r="K15" i="31"/>
  <c r="L15" i="31"/>
  <c r="M15" i="31"/>
  <c r="N15" i="31"/>
  <c r="O15" i="31"/>
  <c r="P15" i="31"/>
  <c r="C16" i="31"/>
  <c r="D16" i="31"/>
  <c r="E16" i="31"/>
  <c r="F16" i="31"/>
  <c r="G16" i="31"/>
  <c r="H16" i="31"/>
  <c r="I16" i="31"/>
  <c r="J16" i="31"/>
  <c r="K16" i="31"/>
  <c r="L16" i="31"/>
  <c r="M16" i="31"/>
  <c r="N16" i="31"/>
  <c r="O16" i="31"/>
  <c r="P16" i="31"/>
  <c r="C17" i="31"/>
  <c r="D17" i="31"/>
  <c r="Q17" i="31" s="1"/>
  <c r="E17" i="31"/>
  <c r="F17" i="31"/>
  <c r="G17" i="31"/>
  <c r="H17" i="31"/>
  <c r="I17" i="31"/>
  <c r="J17" i="31"/>
  <c r="K17" i="31"/>
  <c r="L17" i="31"/>
  <c r="M17" i="31"/>
  <c r="N17" i="31"/>
  <c r="O17" i="31"/>
  <c r="P17" i="31"/>
  <c r="C18" i="31"/>
  <c r="D18" i="31"/>
  <c r="E18" i="31"/>
  <c r="F18" i="31"/>
  <c r="G18" i="31"/>
  <c r="H18" i="31"/>
  <c r="I18" i="31"/>
  <c r="J18" i="31"/>
  <c r="K18" i="31"/>
  <c r="L18" i="31"/>
  <c r="M18" i="31"/>
  <c r="N18" i="31"/>
  <c r="O18" i="31"/>
  <c r="P18" i="31"/>
  <c r="Q18" i="31"/>
  <c r="C19" i="31"/>
  <c r="Q19" i="31" s="1"/>
  <c r="D19" i="31"/>
  <c r="E19" i="31"/>
  <c r="F19" i="31"/>
  <c r="G19" i="31"/>
  <c r="H19" i="31"/>
  <c r="I19" i="31"/>
  <c r="J19" i="31"/>
  <c r="K19" i="31"/>
  <c r="L19" i="31"/>
  <c r="M19" i="31"/>
  <c r="N19" i="31"/>
  <c r="O19" i="31"/>
  <c r="P19" i="31"/>
  <c r="C20" i="31"/>
  <c r="D20" i="31"/>
  <c r="E20" i="31"/>
  <c r="F20" i="31"/>
  <c r="G20" i="31"/>
  <c r="H20" i="31"/>
  <c r="I20" i="31"/>
  <c r="J20" i="31"/>
  <c r="K20" i="31"/>
  <c r="L20" i="31"/>
  <c r="M20" i="31"/>
  <c r="N20" i="31"/>
  <c r="O20" i="31"/>
  <c r="P20" i="31"/>
  <c r="C21" i="31"/>
  <c r="D21" i="31"/>
  <c r="E21" i="31"/>
  <c r="F21" i="31"/>
  <c r="G21" i="31"/>
  <c r="H21" i="31"/>
  <c r="I21" i="31"/>
  <c r="J21" i="31"/>
  <c r="K21" i="31"/>
  <c r="L21" i="31"/>
  <c r="M21" i="31"/>
  <c r="N21" i="31"/>
  <c r="O21" i="31"/>
  <c r="P21" i="31"/>
  <c r="C22" i="31"/>
  <c r="D22" i="31"/>
  <c r="E22" i="31"/>
  <c r="F22" i="31"/>
  <c r="G22" i="31"/>
  <c r="H22" i="31"/>
  <c r="I22" i="31"/>
  <c r="J22" i="31"/>
  <c r="K22" i="31"/>
  <c r="L22" i="31"/>
  <c r="M22" i="31"/>
  <c r="N22" i="31"/>
  <c r="O22" i="31"/>
  <c r="P22" i="31"/>
  <c r="Q22" i="31"/>
  <c r="C23" i="31"/>
  <c r="D23" i="31"/>
  <c r="E23" i="31"/>
  <c r="F23" i="31"/>
  <c r="G23" i="31"/>
  <c r="H23" i="31"/>
  <c r="I23" i="31"/>
  <c r="J23" i="31"/>
  <c r="K23" i="31"/>
  <c r="L23" i="31"/>
  <c r="M23" i="31"/>
  <c r="N23" i="31"/>
  <c r="O23" i="31"/>
  <c r="P23" i="31"/>
  <c r="C24" i="31"/>
  <c r="D24" i="31"/>
  <c r="E24" i="31"/>
  <c r="F24" i="31"/>
  <c r="G24" i="31"/>
  <c r="H24" i="31"/>
  <c r="I24" i="31"/>
  <c r="J24" i="31"/>
  <c r="K24" i="31"/>
  <c r="L24" i="31"/>
  <c r="M24" i="31"/>
  <c r="N24" i="31"/>
  <c r="O24" i="31"/>
  <c r="P24" i="31"/>
  <c r="C25" i="31"/>
  <c r="D25" i="31"/>
  <c r="E25" i="31"/>
  <c r="F25" i="31"/>
  <c r="G25" i="31"/>
  <c r="H25" i="31"/>
  <c r="I25" i="31"/>
  <c r="J25" i="31"/>
  <c r="K25" i="31"/>
  <c r="L25" i="31"/>
  <c r="M25" i="31"/>
  <c r="N25" i="31"/>
  <c r="O25" i="31"/>
  <c r="P25" i="31"/>
  <c r="C26" i="31"/>
  <c r="D26" i="31"/>
  <c r="E26" i="31"/>
  <c r="F26" i="31"/>
  <c r="G26" i="31"/>
  <c r="H26" i="31"/>
  <c r="I26" i="31"/>
  <c r="J26" i="31"/>
  <c r="K26" i="31"/>
  <c r="L26" i="31"/>
  <c r="M26" i="31"/>
  <c r="N26" i="31"/>
  <c r="O26" i="31"/>
  <c r="P26" i="31"/>
  <c r="Q26" i="31"/>
  <c r="C27" i="31"/>
  <c r="Q27" i="31" s="1"/>
  <c r="D27" i="31"/>
  <c r="E27" i="31"/>
  <c r="F27" i="31"/>
  <c r="G27" i="31"/>
  <c r="H27" i="31"/>
  <c r="I27" i="31"/>
  <c r="J27" i="31"/>
  <c r="K27" i="31"/>
  <c r="L27" i="31"/>
  <c r="M27" i="31"/>
  <c r="N27" i="31"/>
  <c r="O27" i="31"/>
  <c r="P27" i="31"/>
  <c r="C28" i="31"/>
  <c r="Q28" i="31" s="1"/>
  <c r="D28" i="31"/>
  <c r="E28" i="31"/>
  <c r="F28" i="31"/>
  <c r="G28" i="31"/>
  <c r="H28" i="31"/>
  <c r="I28" i="31"/>
  <c r="J28" i="31"/>
  <c r="K28" i="31"/>
  <c r="L28" i="31"/>
  <c r="M28" i="31"/>
  <c r="N28" i="31"/>
  <c r="O28" i="31"/>
  <c r="P28" i="31"/>
  <c r="C29" i="31"/>
  <c r="D29" i="31"/>
  <c r="E29" i="31"/>
  <c r="F29" i="31"/>
  <c r="G29" i="31"/>
  <c r="H29" i="31"/>
  <c r="I29" i="31"/>
  <c r="J29" i="31"/>
  <c r="K29" i="31"/>
  <c r="L29" i="31"/>
  <c r="M29" i="31"/>
  <c r="N29" i="31"/>
  <c r="O29" i="31"/>
  <c r="P29" i="31"/>
  <c r="C30" i="31"/>
  <c r="D30" i="31"/>
  <c r="E30" i="31"/>
  <c r="F30" i="31"/>
  <c r="G30" i="31"/>
  <c r="H30" i="31"/>
  <c r="I30" i="31"/>
  <c r="J30" i="31"/>
  <c r="K30" i="31"/>
  <c r="L30" i="31"/>
  <c r="M30" i="31"/>
  <c r="N30" i="31"/>
  <c r="O30" i="31"/>
  <c r="P30" i="31"/>
  <c r="Q30" i="31"/>
  <c r="C31" i="31"/>
  <c r="D31" i="31"/>
  <c r="E31" i="31"/>
  <c r="F31" i="31"/>
  <c r="G31" i="31"/>
  <c r="H31" i="31"/>
  <c r="I31" i="31"/>
  <c r="J31" i="31"/>
  <c r="K31" i="31"/>
  <c r="L31" i="31"/>
  <c r="M31" i="31"/>
  <c r="N31" i="31"/>
  <c r="O31" i="31"/>
  <c r="P31" i="31"/>
  <c r="C32" i="31"/>
  <c r="D32" i="31"/>
  <c r="E32" i="31"/>
  <c r="F32" i="31"/>
  <c r="G32" i="31"/>
  <c r="H32" i="31"/>
  <c r="I32" i="31"/>
  <c r="J32" i="31"/>
  <c r="K32" i="31"/>
  <c r="L32" i="31"/>
  <c r="M32" i="31"/>
  <c r="N32" i="31"/>
  <c r="O32" i="31"/>
  <c r="P32" i="31"/>
  <c r="C33" i="31"/>
  <c r="D33" i="31"/>
  <c r="E33" i="31"/>
  <c r="F33" i="31"/>
  <c r="G33" i="31"/>
  <c r="H33" i="31"/>
  <c r="I33" i="31"/>
  <c r="J33" i="31"/>
  <c r="K33" i="31"/>
  <c r="L33" i="31"/>
  <c r="M33" i="31"/>
  <c r="N33" i="31"/>
  <c r="O33" i="31"/>
  <c r="P33" i="31"/>
  <c r="C34" i="31"/>
  <c r="D34" i="31"/>
  <c r="E34" i="31"/>
  <c r="F34" i="31"/>
  <c r="G34" i="31"/>
  <c r="H34" i="31"/>
  <c r="I34" i="31"/>
  <c r="J34" i="31"/>
  <c r="K34" i="31"/>
  <c r="L34" i="31"/>
  <c r="M34" i="31"/>
  <c r="N34" i="31"/>
  <c r="O34" i="31"/>
  <c r="P34" i="31"/>
  <c r="Q34" i="31"/>
  <c r="C35" i="31"/>
  <c r="Q35" i="31" s="1"/>
  <c r="D35" i="31"/>
  <c r="E35" i="31"/>
  <c r="F35" i="31"/>
  <c r="G35" i="31"/>
  <c r="H35" i="31"/>
  <c r="I35" i="31"/>
  <c r="J35" i="31"/>
  <c r="K35" i="31"/>
  <c r="L35" i="31"/>
  <c r="M35" i="31"/>
  <c r="N35" i="31"/>
  <c r="O35" i="31"/>
  <c r="P35" i="31"/>
  <c r="C36" i="31"/>
  <c r="D36" i="31"/>
  <c r="E36" i="31"/>
  <c r="F36" i="31"/>
  <c r="G36" i="31"/>
  <c r="H36" i="31"/>
  <c r="I36" i="31"/>
  <c r="J36" i="31"/>
  <c r="K36" i="31"/>
  <c r="L36" i="31"/>
  <c r="M36" i="31"/>
  <c r="N36" i="31"/>
  <c r="O36" i="31"/>
  <c r="P36" i="31"/>
  <c r="C37" i="31"/>
  <c r="D37" i="31"/>
  <c r="E37" i="31"/>
  <c r="F37" i="31"/>
  <c r="G37" i="31"/>
  <c r="H37" i="31"/>
  <c r="I37" i="31"/>
  <c r="J37" i="31"/>
  <c r="K37" i="31"/>
  <c r="L37" i="31"/>
  <c r="M37" i="31"/>
  <c r="N37" i="31"/>
  <c r="O37" i="31"/>
  <c r="P37" i="31"/>
  <c r="C38" i="31"/>
  <c r="D38" i="31"/>
  <c r="E38" i="31"/>
  <c r="F38" i="31"/>
  <c r="G38" i="31"/>
  <c r="H38" i="31"/>
  <c r="I38" i="31"/>
  <c r="J38" i="31"/>
  <c r="K38" i="31"/>
  <c r="L38" i="31"/>
  <c r="M38" i="31"/>
  <c r="N38" i="31"/>
  <c r="O38" i="31"/>
  <c r="P38" i="31"/>
  <c r="Q38" i="31"/>
  <c r="C39" i="31"/>
  <c r="D39" i="31"/>
  <c r="E39" i="31"/>
  <c r="F39" i="31"/>
  <c r="G39" i="31"/>
  <c r="H39" i="31"/>
  <c r="I39" i="31"/>
  <c r="J39" i="31"/>
  <c r="K39" i="31"/>
  <c r="L39" i="31"/>
  <c r="M39" i="31"/>
  <c r="N39" i="31"/>
  <c r="O39" i="31"/>
  <c r="P39" i="31"/>
  <c r="C40" i="31"/>
  <c r="D40" i="31"/>
  <c r="E40" i="31"/>
  <c r="F40" i="31"/>
  <c r="G40" i="31"/>
  <c r="H40" i="31"/>
  <c r="I40" i="31"/>
  <c r="J40" i="31"/>
  <c r="K40" i="31"/>
  <c r="L40" i="31"/>
  <c r="M40" i="31"/>
  <c r="N40" i="31"/>
  <c r="O40" i="31"/>
  <c r="P40" i="31"/>
  <c r="C41" i="31"/>
  <c r="D41" i="31"/>
  <c r="E41" i="31"/>
  <c r="F41" i="31"/>
  <c r="G41" i="31"/>
  <c r="H41" i="31"/>
  <c r="I41" i="31"/>
  <c r="J41" i="31"/>
  <c r="K41" i="31"/>
  <c r="L41" i="31"/>
  <c r="M41" i="31"/>
  <c r="N41" i="31"/>
  <c r="O41" i="31"/>
  <c r="P41" i="31"/>
  <c r="C42" i="31"/>
  <c r="D42" i="31"/>
  <c r="E42" i="31"/>
  <c r="F42" i="31"/>
  <c r="G42" i="31"/>
  <c r="H42" i="31"/>
  <c r="I42" i="31"/>
  <c r="J42" i="31"/>
  <c r="K42" i="31"/>
  <c r="L42" i="31"/>
  <c r="M42" i="31"/>
  <c r="N42" i="31"/>
  <c r="O42" i="31"/>
  <c r="P42" i="31"/>
  <c r="Q42" i="31"/>
  <c r="C43" i="31"/>
  <c r="Q43" i="31" s="1"/>
  <c r="D43" i="31"/>
  <c r="E43" i="31"/>
  <c r="F43" i="31"/>
  <c r="G43" i="31"/>
  <c r="H43" i="31"/>
  <c r="I43" i="31"/>
  <c r="J43" i="31"/>
  <c r="K43" i="31"/>
  <c r="L43" i="31"/>
  <c r="M43" i="31"/>
  <c r="N43" i="31"/>
  <c r="O43" i="31"/>
  <c r="P43" i="31"/>
  <c r="C44" i="31"/>
  <c r="Q44" i="31" s="1"/>
  <c r="D44" i="31"/>
  <c r="E44" i="31"/>
  <c r="F44" i="31"/>
  <c r="G44" i="31"/>
  <c r="H44" i="31"/>
  <c r="I44" i="31"/>
  <c r="J44" i="31"/>
  <c r="K44" i="31"/>
  <c r="L44" i="31"/>
  <c r="M44" i="31"/>
  <c r="N44" i="31"/>
  <c r="O44" i="31"/>
  <c r="P44" i="31"/>
  <c r="C45" i="31"/>
  <c r="D45" i="31"/>
  <c r="E45" i="31"/>
  <c r="F45" i="31"/>
  <c r="G45" i="31"/>
  <c r="H45" i="31"/>
  <c r="I45" i="31"/>
  <c r="J45" i="31"/>
  <c r="K45" i="31"/>
  <c r="L45" i="31"/>
  <c r="M45" i="31"/>
  <c r="N45" i="31"/>
  <c r="O45" i="31"/>
  <c r="P45" i="31"/>
  <c r="C46" i="31"/>
  <c r="D46" i="31"/>
  <c r="E46" i="31"/>
  <c r="F46" i="31"/>
  <c r="G46" i="31"/>
  <c r="H46" i="31"/>
  <c r="I46" i="31"/>
  <c r="J46" i="31"/>
  <c r="K46" i="31"/>
  <c r="L46" i="31"/>
  <c r="M46" i="31"/>
  <c r="N46" i="31"/>
  <c r="O46" i="31"/>
  <c r="P46" i="31"/>
  <c r="Q46" i="31"/>
  <c r="C47" i="31"/>
  <c r="D47" i="31"/>
  <c r="E47" i="31"/>
  <c r="F47" i="31"/>
  <c r="G47" i="31"/>
  <c r="H47" i="31"/>
  <c r="I47" i="31"/>
  <c r="J47" i="31"/>
  <c r="K47" i="31"/>
  <c r="L47" i="31"/>
  <c r="M47" i="31"/>
  <c r="N47" i="31"/>
  <c r="O47" i="31"/>
  <c r="P47" i="31"/>
  <c r="C48" i="31"/>
  <c r="D48" i="31"/>
  <c r="E48" i="31"/>
  <c r="F48" i="31"/>
  <c r="G48" i="31"/>
  <c r="H48" i="31"/>
  <c r="I48" i="31"/>
  <c r="J48" i="31"/>
  <c r="K48" i="31"/>
  <c r="L48" i="31"/>
  <c r="M48" i="31"/>
  <c r="N48" i="31"/>
  <c r="O48" i="31"/>
  <c r="P48" i="31"/>
  <c r="C49" i="31"/>
  <c r="D49" i="31"/>
  <c r="E49" i="31"/>
  <c r="F49" i="31"/>
  <c r="G49" i="31"/>
  <c r="H49" i="31"/>
  <c r="H53" i="31" s="1"/>
  <c r="H61" i="31" s="1"/>
  <c r="I49" i="31"/>
  <c r="J49" i="31"/>
  <c r="K49" i="31"/>
  <c r="L49" i="31"/>
  <c r="M49" i="31"/>
  <c r="N49" i="31"/>
  <c r="O49" i="31"/>
  <c r="P49" i="31"/>
  <c r="C50" i="31"/>
  <c r="D50" i="31"/>
  <c r="E50" i="31"/>
  <c r="F50" i="31"/>
  <c r="F54" i="31" s="1"/>
  <c r="F62" i="31" s="1"/>
  <c r="G50" i="31"/>
  <c r="H50" i="31"/>
  <c r="I50" i="31"/>
  <c r="J50" i="31"/>
  <c r="J54" i="31" s="1"/>
  <c r="J62" i="31" s="1"/>
  <c r="K50" i="31"/>
  <c r="L50" i="31"/>
  <c r="M50" i="31"/>
  <c r="N50" i="31"/>
  <c r="N54" i="31" s="1"/>
  <c r="N62" i="31" s="1"/>
  <c r="O50" i="31"/>
  <c r="P50" i="31"/>
  <c r="Q50" i="31"/>
  <c r="C51" i="31"/>
  <c r="Q51" i="31" s="1"/>
  <c r="D51" i="31"/>
  <c r="E51" i="31"/>
  <c r="F51" i="31"/>
  <c r="G51" i="31"/>
  <c r="G53" i="31" s="1"/>
  <c r="G61" i="31" s="1"/>
  <c r="H51" i="31"/>
  <c r="I51" i="31"/>
  <c r="J51" i="31"/>
  <c r="K51" i="31"/>
  <c r="K53" i="31" s="1"/>
  <c r="K61" i="31" s="1"/>
  <c r="L51" i="31"/>
  <c r="M51" i="31"/>
  <c r="N51" i="31"/>
  <c r="O51" i="31"/>
  <c r="P51" i="31"/>
  <c r="C52" i="31"/>
  <c r="D52" i="31"/>
  <c r="E52" i="31"/>
  <c r="F52" i="31"/>
  <c r="G52" i="31"/>
  <c r="H52" i="31"/>
  <c r="I52" i="31"/>
  <c r="J52" i="31"/>
  <c r="K52" i="31"/>
  <c r="L52" i="31"/>
  <c r="M52" i="31"/>
  <c r="N52" i="31"/>
  <c r="O52" i="31"/>
  <c r="P52" i="31"/>
  <c r="D53" i="31"/>
  <c r="D61" i="31" s="1"/>
  <c r="E53" i="31"/>
  <c r="I53" i="31"/>
  <c r="L53" i="31"/>
  <c r="L61" i="31" s="1"/>
  <c r="M53" i="31"/>
  <c r="D54" i="31"/>
  <c r="D62" i="31" s="1"/>
  <c r="H54" i="31"/>
  <c r="L54" i="31"/>
  <c r="L62" i="31" s="1"/>
  <c r="E61" i="31"/>
  <c r="I61" i="31"/>
  <c r="M61" i="31"/>
  <c r="H62" i="31"/>
  <c r="F64" i="31"/>
  <c r="I64" i="31"/>
  <c r="L64" i="31"/>
  <c r="O64" i="31"/>
  <c r="F65" i="31"/>
  <c r="I65" i="31"/>
  <c r="L65" i="31"/>
  <c r="O65" i="31"/>
  <c r="I67" i="31"/>
  <c r="K67" i="31"/>
  <c r="L67" i="31"/>
  <c r="N67" i="31"/>
  <c r="P67" i="31"/>
  <c r="I68" i="31"/>
  <c r="K68" i="31"/>
  <c r="L68" i="31"/>
  <c r="N68" i="31"/>
  <c r="P68" i="31"/>
  <c r="C70" i="31"/>
  <c r="E70" i="31"/>
  <c r="F70" i="31"/>
  <c r="G70" i="31"/>
  <c r="I70" i="31"/>
  <c r="J70" i="31"/>
  <c r="K70" i="31"/>
  <c r="M70" i="31"/>
  <c r="N70" i="31"/>
  <c r="C72" i="31"/>
  <c r="Q72" i="31" s="1"/>
  <c r="D72" i="31"/>
  <c r="E72" i="31"/>
  <c r="F72" i="31"/>
  <c r="G72" i="31"/>
  <c r="H72" i="31"/>
  <c r="I72" i="31"/>
  <c r="J72" i="31"/>
  <c r="K72" i="31"/>
  <c r="L72" i="31"/>
  <c r="M72" i="31"/>
  <c r="N72" i="31"/>
  <c r="O72" i="31"/>
  <c r="P72" i="31"/>
  <c r="C73" i="31"/>
  <c r="D73" i="31"/>
  <c r="E73" i="31"/>
  <c r="F73" i="31"/>
  <c r="G73" i="31"/>
  <c r="H73" i="31"/>
  <c r="I73" i="31"/>
  <c r="J73" i="31"/>
  <c r="K73" i="31"/>
  <c r="L73" i="31"/>
  <c r="M73" i="31"/>
  <c r="N73" i="31"/>
  <c r="O73" i="31"/>
  <c r="P73" i="31"/>
  <c r="C74" i="31"/>
  <c r="D74" i="31"/>
  <c r="E74" i="31"/>
  <c r="F74" i="31"/>
  <c r="G74" i="31"/>
  <c r="H74" i="31"/>
  <c r="I74" i="31"/>
  <c r="J74" i="31"/>
  <c r="K74" i="31"/>
  <c r="L74" i="31"/>
  <c r="M74" i="31"/>
  <c r="N74" i="31"/>
  <c r="O74" i="31"/>
  <c r="P74" i="31"/>
  <c r="Q74" i="31"/>
  <c r="C75" i="31"/>
  <c r="D75" i="31"/>
  <c r="E75" i="31"/>
  <c r="F75" i="31"/>
  <c r="G75" i="31"/>
  <c r="H75" i="31"/>
  <c r="I75" i="31"/>
  <c r="J75" i="31"/>
  <c r="K75" i="31"/>
  <c r="L75" i="31"/>
  <c r="M75" i="31"/>
  <c r="N75" i="31"/>
  <c r="O75" i="31"/>
  <c r="P75" i="31"/>
  <c r="C76" i="31"/>
  <c r="D76" i="31"/>
  <c r="E76" i="31"/>
  <c r="F76" i="31"/>
  <c r="G76" i="31"/>
  <c r="H76" i="31"/>
  <c r="I76" i="31"/>
  <c r="J76" i="31"/>
  <c r="K76" i="31"/>
  <c r="L76" i="31"/>
  <c r="M76" i="31"/>
  <c r="N76" i="31"/>
  <c r="O76" i="31"/>
  <c r="P76" i="31"/>
  <c r="C77" i="31"/>
  <c r="D77" i="31"/>
  <c r="Q77" i="31" s="1"/>
  <c r="E77" i="31"/>
  <c r="F77" i="31"/>
  <c r="G77" i="31"/>
  <c r="H77" i="31"/>
  <c r="I77" i="31"/>
  <c r="J77" i="31"/>
  <c r="K77" i="31"/>
  <c r="L77" i="31"/>
  <c r="M77" i="31"/>
  <c r="N77" i="31"/>
  <c r="O77" i="31"/>
  <c r="P77" i="31"/>
  <c r="C78" i="31"/>
  <c r="D78" i="31"/>
  <c r="E78" i="31"/>
  <c r="F78" i="31"/>
  <c r="G78" i="31"/>
  <c r="H78" i="31"/>
  <c r="I78" i="31"/>
  <c r="J78" i="31"/>
  <c r="K78" i="31"/>
  <c r="L78" i="31"/>
  <c r="M78" i="31"/>
  <c r="N78" i="31"/>
  <c r="O78" i="31"/>
  <c r="P78" i="31"/>
  <c r="Q78" i="31"/>
  <c r="C79" i="31"/>
  <c r="Q79" i="31" s="1"/>
  <c r="D79" i="31"/>
  <c r="E79" i="31"/>
  <c r="F79" i="31"/>
  <c r="G79" i="31"/>
  <c r="H79" i="31"/>
  <c r="I79" i="31"/>
  <c r="J79" i="31"/>
  <c r="K79" i="31"/>
  <c r="L79" i="31"/>
  <c r="M79" i="31"/>
  <c r="N79" i="31"/>
  <c r="O79" i="31"/>
  <c r="P79" i="31"/>
  <c r="C80" i="31"/>
  <c r="D80" i="31"/>
  <c r="E80" i="31"/>
  <c r="F80" i="31"/>
  <c r="G80" i="31"/>
  <c r="H80" i="31"/>
  <c r="I80" i="31"/>
  <c r="J80" i="31"/>
  <c r="K80" i="31"/>
  <c r="L80" i="31"/>
  <c r="M80" i="31"/>
  <c r="N80" i="31"/>
  <c r="O80" i="31"/>
  <c r="P80" i="31"/>
  <c r="C81" i="31"/>
  <c r="D81" i="31"/>
  <c r="E81" i="31"/>
  <c r="F81" i="31"/>
  <c r="G81" i="31"/>
  <c r="H81" i="31"/>
  <c r="I81" i="31"/>
  <c r="J81" i="31"/>
  <c r="K81" i="31"/>
  <c r="L81" i="31"/>
  <c r="M81" i="31"/>
  <c r="N81" i="31"/>
  <c r="O81" i="31"/>
  <c r="P81" i="31"/>
  <c r="C82" i="31"/>
  <c r="D82" i="31"/>
  <c r="E82" i="31"/>
  <c r="F82" i="31"/>
  <c r="G82" i="31"/>
  <c r="H82" i="31"/>
  <c r="I82" i="31"/>
  <c r="J82" i="31"/>
  <c r="K82" i="31"/>
  <c r="L82" i="31"/>
  <c r="M82" i="31"/>
  <c r="N82" i="31"/>
  <c r="O82" i="31"/>
  <c r="P82" i="31"/>
  <c r="Q82" i="31"/>
  <c r="C83" i="31"/>
  <c r="D83" i="31"/>
  <c r="E83" i="31"/>
  <c r="F83" i="31"/>
  <c r="G83" i="31"/>
  <c r="H83" i="31"/>
  <c r="I83" i="31"/>
  <c r="J83" i="31"/>
  <c r="K83" i="31"/>
  <c r="L83" i="31"/>
  <c r="M83" i="31"/>
  <c r="N83" i="31"/>
  <c r="O83" i="31"/>
  <c r="P83" i="31"/>
  <c r="C84" i="31"/>
  <c r="D84" i="31"/>
  <c r="E84" i="31"/>
  <c r="F84" i="31"/>
  <c r="G84" i="31"/>
  <c r="H84" i="31"/>
  <c r="I84" i="31"/>
  <c r="J84" i="31"/>
  <c r="K84" i="31"/>
  <c r="L84" i="31"/>
  <c r="M84" i="31"/>
  <c r="N84" i="31"/>
  <c r="O84" i="31"/>
  <c r="P84" i="31"/>
  <c r="C85" i="31"/>
  <c r="D85" i="31"/>
  <c r="E85" i="31"/>
  <c r="F85" i="31"/>
  <c r="G85" i="31"/>
  <c r="H85" i="31"/>
  <c r="I85" i="31"/>
  <c r="J85" i="31"/>
  <c r="K85" i="31"/>
  <c r="L85" i="31"/>
  <c r="M85" i="31"/>
  <c r="N85" i="31"/>
  <c r="O85" i="31"/>
  <c r="P85" i="31"/>
  <c r="C86" i="31"/>
  <c r="D86" i="31"/>
  <c r="E86" i="31"/>
  <c r="F86" i="31"/>
  <c r="G86" i="31"/>
  <c r="H86" i="31"/>
  <c r="I86" i="31"/>
  <c r="J86" i="31"/>
  <c r="K86" i="31"/>
  <c r="L86" i="31"/>
  <c r="M86" i="31"/>
  <c r="N86" i="31"/>
  <c r="O86" i="31"/>
  <c r="P86" i="31"/>
  <c r="Q86" i="31"/>
  <c r="C87" i="31"/>
  <c r="Q87" i="31" s="1"/>
  <c r="D87" i="31"/>
  <c r="E87" i="31"/>
  <c r="F87" i="31"/>
  <c r="G87" i="31"/>
  <c r="H87" i="31"/>
  <c r="I87" i="31"/>
  <c r="J87" i="31"/>
  <c r="K87" i="31"/>
  <c r="L87" i="31"/>
  <c r="M87" i="31"/>
  <c r="N87" i="31"/>
  <c r="O87" i="31"/>
  <c r="P87" i="31"/>
  <c r="C88" i="31"/>
  <c r="D88" i="31"/>
  <c r="E88" i="31"/>
  <c r="F88" i="31"/>
  <c r="G88" i="31"/>
  <c r="H88" i="31"/>
  <c r="I88" i="31"/>
  <c r="J88" i="31"/>
  <c r="K88" i="31"/>
  <c r="L88" i="31"/>
  <c r="M88" i="31"/>
  <c r="N88" i="31"/>
  <c r="O88" i="31"/>
  <c r="P88" i="31"/>
  <c r="C89" i="31"/>
  <c r="D89" i="31"/>
  <c r="E89" i="31"/>
  <c r="F89" i="31"/>
  <c r="G89" i="31"/>
  <c r="H89" i="31"/>
  <c r="I89" i="31"/>
  <c r="J89" i="31"/>
  <c r="K89" i="31"/>
  <c r="L89" i="31"/>
  <c r="M89" i="31"/>
  <c r="N89" i="31"/>
  <c r="O89" i="31"/>
  <c r="P89" i="31"/>
  <c r="C90" i="31"/>
  <c r="D90" i="31"/>
  <c r="E90" i="31"/>
  <c r="F90" i="31"/>
  <c r="G90" i="31"/>
  <c r="H90" i="31"/>
  <c r="I90" i="31"/>
  <c r="J90" i="31"/>
  <c r="K90" i="31"/>
  <c r="L90" i="31"/>
  <c r="M90" i="31"/>
  <c r="N90" i="31"/>
  <c r="O90" i="31"/>
  <c r="P90" i="31"/>
  <c r="Q90" i="31"/>
  <c r="C91" i="31"/>
  <c r="D91" i="31"/>
  <c r="E91" i="31"/>
  <c r="F91" i="31"/>
  <c r="G91" i="31"/>
  <c r="H91" i="31"/>
  <c r="I91" i="31"/>
  <c r="J91" i="31"/>
  <c r="K91" i="31"/>
  <c r="L91" i="31"/>
  <c r="M91" i="31"/>
  <c r="N91" i="31"/>
  <c r="O91" i="31"/>
  <c r="P91" i="31"/>
  <c r="C92" i="31"/>
  <c r="D92" i="31"/>
  <c r="E92" i="31"/>
  <c r="F92" i="31"/>
  <c r="G92" i="31"/>
  <c r="H92" i="31"/>
  <c r="I92" i="31"/>
  <c r="J92" i="31"/>
  <c r="K92" i="31"/>
  <c r="L92" i="31"/>
  <c r="M92" i="31"/>
  <c r="N92" i="31"/>
  <c r="O92" i="31"/>
  <c r="P92" i="31"/>
  <c r="C93" i="31"/>
  <c r="D93" i="31"/>
  <c r="Q93" i="31" s="1"/>
  <c r="E93" i="31"/>
  <c r="F93" i="31"/>
  <c r="G93" i="31"/>
  <c r="H93" i="31"/>
  <c r="I93" i="31"/>
  <c r="J93" i="31"/>
  <c r="K93" i="31"/>
  <c r="L93" i="31"/>
  <c r="M93" i="31"/>
  <c r="N93" i="31"/>
  <c r="O93" i="31"/>
  <c r="P93" i="31"/>
  <c r="C94" i="31"/>
  <c r="D94" i="31"/>
  <c r="E94" i="31"/>
  <c r="F94" i="31"/>
  <c r="G94" i="31"/>
  <c r="H94" i="31"/>
  <c r="I94" i="31"/>
  <c r="J94" i="31"/>
  <c r="K94" i="31"/>
  <c r="L94" i="31"/>
  <c r="M94" i="31"/>
  <c r="N94" i="31"/>
  <c r="O94" i="31"/>
  <c r="P94" i="31"/>
  <c r="Q94" i="31"/>
  <c r="C95" i="31"/>
  <c r="Q95" i="31" s="1"/>
  <c r="D95" i="31"/>
  <c r="E95" i="31"/>
  <c r="F95" i="31"/>
  <c r="G95" i="31"/>
  <c r="H95" i="31"/>
  <c r="I95" i="31"/>
  <c r="J95" i="31"/>
  <c r="K95" i="31"/>
  <c r="L95" i="31"/>
  <c r="M95" i="31"/>
  <c r="N95" i="31"/>
  <c r="O95" i="31"/>
  <c r="P95" i="31"/>
  <c r="C96" i="31"/>
  <c r="D96" i="31"/>
  <c r="E96" i="31"/>
  <c r="F96" i="31"/>
  <c r="G96" i="31"/>
  <c r="H96" i="31"/>
  <c r="I96" i="31"/>
  <c r="J96" i="31"/>
  <c r="K96" i="31"/>
  <c r="L96" i="31"/>
  <c r="M96" i="31"/>
  <c r="N96" i="31"/>
  <c r="O96" i="31"/>
  <c r="P96" i="31"/>
  <c r="C97" i="31"/>
  <c r="D97" i="31"/>
  <c r="E97" i="31"/>
  <c r="F97" i="31"/>
  <c r="G97" i="31"/>
  <c r="H97" i="31"/>
  <c r="I97" i="31"/>
  <c r="J97" i="31"/>
  <c r="K97" i="31"/>
  <c r="L97" i="31"/>
  <c r="M97" i="31"/>
  <c r="N97" i="31"/>
  <c r="O97" i="31"/>
  <c r="P97" i="31"/>
  <c r="C98" i="31"/>
  <c r="D98" i="31"/>
  <c r="E98" i="31"/>
  <c r="F98" i="31"/>
  <c r="G98" i="31"/>
  <c r="H98" i="31"/>
  <c r="I98" i="31"/>
  <c r="J98" i="31"/>
  <c r="K98" i="31"/>
  <c r="L98" i="31"/>
  <c r="M98" i="31"/>
  <c r="N98" i="31"/>
  <c r="O98" i="31"/>
  <c r="P98" i="31"/>
  <c r="Q98" i="31"/>
  <c r="C99" i="31"/>
  <c r="D99" i="31"/>
  <c r="E99" i="31"/>
  <c r="F99" i="31"/>
  <c r="G99" i="31"/>
  <c r="H99" i="31"/>
  <c r="I99" i="31"/>
  <c r="J99" i="31"/>
  <c r="K99" i="31"/>
  <c r="L99" i="31"/>
  <c r="M99" i="31"/>
  <c r="N99" i="31"/>
  <c r="O99" i="31"/>
  <c r="P99" i="31"/>
  <c r="C100" i="31"/>
  <c r="D100" i="31"/>
  <c r="E100" i="31"/>
  <c r="F100" i="31"/>
  <c r="G100" i="31"/>
  <c r="H100" i="31"/>
  <c r="I100" i="31"/>
  <c r="J100" i="31"/>
  <c r="K100" i="31"/>
  <c r="L100" i="31"/>
  <c r="M100" i="31"/>
  <c r="N100" i="31"/>
  <c r="O100" i="31"/>
  <c r="P100" i="31"/>
  <c r="C101" i="31"/>
  <c r="D101" i="31"/>
  <c r="E101" i="31"/>
  <c r="F101" i="31"/>
  <c r="G101" i="31"/>
  <c r="H101" i="31"/>
  <c r="I101" i="31"/>
  <c r="J101" i="31"/>
  <c r="K101" i="31"/>
  <c r="L101" i="31"/>
  <c r="M101" i="31"/>
  <c r="N101" i="31"/>
  <c r="O101" i="31"/>
  <c r="P101" i="31"/>
  <c r="C102" i="31"/>
  <c r="D102" i="31"/>
  <c r="E102" i="31"/>
  <c r="F102" i="31"/>
  <c r="G102" i="31"/>
  <c r="H102" i="31"/>
  <c r="I102" i="31"/>
  <c r="J102" i="31"/>
  <c r="K102" i="31"/>
  <c r="L102" i="31"/>
  <c r="M102" i="31"/>
  <c r="N102" i="31"/>
  <c r="O102" i="31"/>
  <c r="P102" i="31"/>
  <c r="Q102" i="31"/>
  <c r="C103" i="31"/>
  <c r="Q103" i="31" s="1"/>
  <c r="D103" i="31"/>
  <c r="E103" i="31"/>
  <c r="F103" i="31"/>
  <c r="G103" i="31"/>
  <c r="H103" i="31"/>
  <c r="I103" i="31"/>
  <c r="J103" i="31"/>
  <c r="K103" i="31"/>
  <c r="L103" i="31"/>
  <c r="M103" i="31"/>
  <c r="N103" i="31"/>
  <c r="O103" i="31"/>
  <c r="P103" i="31"/>
  <c r="C104" i="31"/>
  <c r="Q104" i="31" s="1"/>
  <c r="D104" i="31"/>
  <c r="E104" i="31"/>
  <c r="F104" i="31"/>
  <c r="G104" i="31"/>
  <c r="G120" i="31" s="1"/>
  <c r="G128" i="31" s="1"/>
  <c r="H104" i="31"/>
  <c r="I104" i="31"/>
  <c r="J104" i="31"/>
  <c r="K104" i="31"/>
  <c r="L104" i="31"/>
  <c r="M104" i="31"/>
  <c r="N104" i="31"/>
  <c r="O104" i="31"/>
  <c r="P104" i="31"/>
  <c r="C105" i="31"/>
  <c r="D105" i="31"/>
  <c r="E105" i="31"/>
  <c r="F105" i="31"/>
  <c r="G105" i="31"/>
  <c r="H105" i="31"/>
  <c r="I105" i="31"/>
  <c r="J105" i="31"/>
  <c r="K105" i="31"/>
  <c r="L105" i="31"/>
  <c r="M105" i="31"/>
  <c r="N105" i="31"/>
  <c r="O105" i="31"/>
  <c r="P105" i="31"/>
  <c r="C106" i="31"/>
  <c r="D106" i="31"/>
  <c r="E106" i="31"/>
  <c r="F106" i="31"/>
  <c r="G106" i="31"/>
  <c r="H106" i="31"/>
  <c r="I106" i="31"/>
  <c r="J106" i="31"/>
  <c r="K106" i="31"/>
  <c r="L106" i="31"/>
  <c r="M106" i="31"/>
  <c r="N106" i="31"/>
  <c r="O106" i="31"/>
  <c r="P106" i="31"/>
  <c r="Q106" i="31"/>
  <c r="C107" i="31"/>
  <c r="D107" i="31"/>
  <c r="E107" i="31"/>
  <c r="F107" i="31"/>
  <c r="G107" i="31"/>
  <c r="H107" i="31"/>
  <c r="I107" i="31"/>
  <c r="J107" i="31"/>
  <c r="K107" i="31"/>
  <c r="L107" i="31"/>
  <c r="M107" i="31"/>
  <c r="N107" i="31"/>
  <c r="O107" i="31"/>
  <c r="P107" i="31"/>
  <c r="C108" i="31"/>
  <c r="D108" i="31"/>
  <c r="E108" i="31"/>
  <c r="F108" i="31"/>
  <c r="G108" i="31"/>
  <c r="H108" i="31"/>
  <c r="I108" i="31"/>
  <c r="J108" i="31"/>
  <c r="K108" i="31"/>
  <c r="L108" i="31"/>
  <c r="M108" i="31"/>
  <c r="N108" i="31"/>
  <c r="O108" i="31"/>
  <c r="P108" i="31"/>
  <c r="C109" i="31"/>
  <c r="D109" i="31"/>
  <c r="Q109" i="31" s="1"/>
  <c r="E109" i="31"/>
  <c r="F109" i="31"/>
  <c r="G109" i="31"/>
  <c r="H109" i="31"/>
  <c r="I109" i="31"/>
  <c r="J109" i="31"/>
  <c r="K109" i="31"/>
  <c r="L109" i="31"/>
  <c r="M109" i="31"/>
  <c r="N109" i="31"/>
  <c r="O109" i="31"/>
  <c r="P109" i="31"/>
  <c r="C110" i="31"/>
  <c r="D110" i="31"/>
  <c r="E110" i="31"/>
  <c r="F110" i="31"/>
  <c r="G110" i="31"/>
  <c r="H110" i="31"/>
  <c r="I110" i="31"/>
  <c r="J110" i="31"/>
  <c r="K110" i="31"/>
  <c r="L110" i="31"/>
  <c r="M110" i="31"/>
  <c r="N110" i="31"/>
  <c r="O110" i="31"/>
  <c r="P110" i="31"/>
  <c r="Q110" i="31"/>
  <c r="C111" i="31"/>
  <c r="Q111" i="31" s="1"/>
  <c r="D111" i="31"/>
  <c r="E111" i="31"/>
  <c r="F111" i="31"/>
  <c r="G111" i="31"/>
  <c r="H111" i="31"/>
  <c r="I111" i="31"/>
  <c r="J111" i="31"/>
  <c r="K111" i="31"/>
  <c r="L111" i="31"/>
  <c r="M111" i="31"/>
  <c r="N111" i="31"/>
  <c r="O111" i="31"/>
  <c r="P111" i="31"/>
  <c r="C112" i="31"/>
  <c r="D112" i="31"/>
  <c r="E112" i="31"/>
  <c r="F112" i="31"/>
  <c r="G112" i="31"/>
  <c r="H112" i="31"/>
  <c r="I112" i="31"/>
  <c r="J112" i="31"/>
  <c r="K112" i="31"/>
  <c r="L112" i="31"/>
  <c r="M112" i="31"/>
  <c r="N112" i="31"/>
  <c r="O112" i="31"/>
  <c r="P112" i="31"/>
  <c r="C113" i="31"/>
  <c r="D113" i="31"/>
  <c r="E113" i="31"/>
  <c r="F113" i="31"/>
  <c r="G113" i="31"/>
  <c r="H113" i="31"/>
  <c r="I113" i="31"/>
  <c r="J113" i="31"/>
  <c r="K113" i="31"/>
  <c r="L113" i="31"/>
  <c r="M113" i="31"/>
  <c r="N113" i="31"/>
  <c r="O113" i="31"/>
  <c r="P113" i="31"/>
  <c r="C114" i="31"/>
  <c r="D114" i="31"/>
  <c r="E114" i="31"/>
  <c r="F114" i="31"/>
  <c r="G114" i="31"/>
  <c r="H114" i="31"/>
  <c r="I114" i="31"/>
  <c r="J114" i="31"/>
  <c r="K114" i="31"/>
  <c r="L114" i="31"/>
  <c r="M114" i="31"/>
  <c r="N114" i="31"/>
  <c r="O114" i="31"/>
  <c r="P114" i="31"/>
  <c r="Q114" i="31"/>
  <c r="C115" i="31"/>
  <c r="D115" i="31"/>
  <c r="E115" i="31"/>
  <c r="F115" i="31"/>
  <c r="G115" i="31"/>
  <c r="H115" i="31"/>
  <c r="I115" i="31"/>
  <c r="J115" i="31"/>
  <c r="K115" i="31"/>
  <c r="L115" i="31"/>
  <c r="M115" i="31"/>
  <c r="N115" i="31"/>
  <c r="O115" i="31"/>
  <c r="P115" i="31"/>
  <c r="C116" i="31"/>
  <c r="D116" i="31"/>
  <c r="E116" i="31"/>
  <c r="F116" i="31"/>
  <c r="G116" i="31"/>
  <c r="H116" i="31"/>
  <c r="I116" i="31"/>
  <c r="J116" i="31"/>
  <c r="K116" i="31"/>
  <c r="L116" i="31"/>
  <c r="M116" i="31"/>
  <c r="N116" i="31"/>
  <c r="O116" i="31"/>
  <c r="P116" i="31"/>
  <c r="C117" i="31"/>
  <c r="D117" i="31"/>
  <c r="E117" i="31"/>
  <c r="E121" i="31" s="1"/>
  <c r="E129" i="31" s="1"/>
  <c r="F117" i="31"/>
  <c r="G117" i="31"/>
  <c r="H117" i="31"/>
  <c r="I117" i="31"/>
  <c r="I121" i="31" s="1"/>
  <c r="I129" i="31" s="1"/>
  <c r="J117" i="31"/>
  <c r="K117" i="31"/>
  <c r="L117" i="31"/>
  <c r="M117" i="31"/>
  <c r="M121" i="31" s="1"/>
  <c r="M129" i="31" s="1"/>
  <c r="N117" i="31"/>
  <c r="O117" i="31"/>
  <c r="P117" i="31"/>
  <c r="C118" i="31"/>
  <c r="D118" i="31"/>
  <c r="E118" i="31"/>
  <c r="F118" i="31"/>
  <c r="F120" i="31" s="1"/>
  <c r="F128" i="31" s="1"/>
  <c r="G118" i="31"/>
  <c r="H118" i="31"/>
  <c r="I118" i="31"/>
  <c r="J118" i="31"/>
  <c r="J120" i="31" s="1"/>
  <c r="J128" i="31" s="1"/>
  <c r="K118" i="31"/>
  <c r="L118" i="31"/>
  <c r="M118" i="31"/>
  <c r="N118" i="31"/>
  <c r="N120" i="31" s="1"/>
  <c r="N128" i="31" s="1"/>
  <c r="O118" i="31"/>
  <c r="P118" i="31"/>
  <c r="Q118" i="31"/>
  <c r="C119" i="31"/>
  <c r="Q119" i="31" s="1"/>
  <c r="D119" i="31"/>
  <c r="E119" i="31"/>
  <c r="F119" i="31"/>
  <c r="G119" i="31"/>
  <c r="H119" i="31"/>
  <c r="I119" i="31"/>
  <c r="J119" i="31"/>
  <c r="K119" i="31"/>
  <c r="L119" i="31"/>
  <c r="M119" i="31"/>
  <c r="N119" i="31"/>
  <c r="O119" i="31"/>
  <c r="P119" i="31"/>
  <c r="C120" i="31"/>
  <c r="D120" i="31"/>
  <c r="H120" i="31"/>
  <c r="K120" i="31"/>
  <c r="K128" i="31" s="1"/>
  <c r="L120" i="31"/>
  <c r="C121" i="31"/>
  <c r="G121" i="31"/>
  <c r="K121" i="31"/>
  <c r="K129" i="31" s="1"/>
  <c r="D128" i="31"/>
  <c r="H128" i="31"/>
  <c r="L128" i="31"/>
  <c r="G129" i="31"/>
  <c r="F131" i="31"/>
  <c r="I131" i="31"/>
  <c r="L131" i="31"/>
  <c r="O131" i="31"/>
  <c r="F132" i="31"/>
  <c r="I132" i="31"/>
  <c r="L132" i="31"/>
  <c r="O132" i="31"/>
  <c r="I134" i="31"/>
  <c r="K134" i="31"/>
  <c r="L134" i="31"/>
  <c r="N134" i="31"/>
  <c r="Q134" i="31"/>
  <c r="I135" i="31"/>
  <c r="K135" i="31"/>
  <c r="L135" i="31"/>
  <c r="N135" i="31"/>
  <c r="Q135" i="31"/>
  <c r="C136" i="31"/>
  <c r="C137" i="31"/>
  <c r="E137" i="31"/>
  <c r="F137" i="31"/>
  <c r="G137" i="31"/>
  <c r="I137" i="31"/>
  <c r="J137" i="31"/>
  <c r="K137" i="31"/>
  <c r="M137" i="31"/>
  <c r="N137" i="31"/>
  <c r="C139" i="31"/>
  <c r="D139" i="31"/>
  <c r="E139" i="31"/>
  <c r="F139" i="31"/>
  <c r="G139" i="31"/>
  <c r="H139" i="31"/>
  <c r="I139" i="31"/>
  <c r="J139" i="31"/>
  <c r="K139" i="31"/>
  <c r="L139" i="31"/>
  <c r="M139" i="31"/>
  <c r="N139" i="31"/>
  <c r="O139" i="31"/>
  <c r="P139" i="31"/>
  <c r="C140" i="31"/>
  <c r="D140" i="31"/>
  <c r="E140" i="31"/>
  <c r="F140" i="31"/>
  <c r="G140" i="31"/>
  <c r="H140" i="31"/>
  <c r="I140" i="31"/>
  <c r="J140" i="31"/>
  <c r="K140" i="31"/>
  <c r="L140" i="31"/>
  <c r="M140" i="31"/>
  <c r="N140" i="31"/>
  <c r="O140" i="31"/>
  <c r="P140" i="31"/>
  <c r="C141" i="31"/>
  <c r="D141" i="31"/>
  <c r="E141" i="31"/>
  <c r="F141" i="31"/>
  <c r="G141" i="31"/>
  <c r="H141" i="31"/>
  <c r="I141" i="31"/>
  <c r="J141" i="31"/>
  <c r="K141" i="31"/>
  <c r="L141" i="31"/>
  <c r="M141" i="31"/>
  <c r="N141" i="31"/>
  <c r="O141" i="31"/>
  <c r="P141" i="31"/>
  <c r="C142" i="31"/>
  <c r="D142" i="31"/>
  <c r="E142" i="31"/>
  <c r="F142" i="31"/>
  <c r="G142" i="31"/>
  <c r="H142" i="31"/>
  <c r="I142" i="31"/>
  <c r="J142" i="31"/>
  <c r="K142" i="31"/>
  <c r="L142" i="31"/>
  <c r="M142" i="31"/>
  <c r="N142" i="31"/>
  <c r="O142" i="31"/>
  <c r="P142" i="31"/>
  <c r="Q142" i="31"/>
  <c r="C143" i="31"/>
  <c r="Q143" i="31" s="1"/>
  <c r="D143" i="31"/>
  <c r="E143" i="31"/>
  <c r="F143" i="31"/>
  <c r="G143" i="31"/>
  <c r="H143" i="31"/>
  <c r="I143" i="31"/>
  <c r="J143" i="31"/>
  <c r="K143" i="31"/>
  <c r="L143" i="31"/>
  <c r="M143" i="31"/>
  <c r="N143" i="31"/>
  <c r="O143" i="31"/>
  <c r="P143" i="31"/>
  <c r="C144" i="31"/>
  <c r="D144" i="31"/>
  <c r="E144" i="31"/>
  <c r="F144" i="31"/>
  <c r="G144" i="31"/>
  <c r="H144" i="31"/>
  <c r="I144" i="31"/>
  <c r="J144" i="31"/>
  <c r="K144" i="31"/>
  <c r="L144" i="31"/>
  <c r="M144" i="31"/>
  <c r="N144" i="31"/>
  <c r="O144" i="31"/>
  <c r="P144" i="31"/>
  <c r="C145" i="31"/>
  <c r="D145" i="31"/>
  <c r="E145" i="31"/>
  <c r="F145" i="31"/>
  <c r="G145" i="31"/>
  <c r="H145" i="31"/>
  <c r="I145" i="31"/>
  <c r="J145" i="31"/>
  <c r="K145" i="31"/>
  <c r="L145" i="31"/>
  <c r="M145" i="31"/>
  <c r="N145" i="31"/>
  <c r="O145" i="31"/>
  <c r="P145" i="31"/>
  <c r="C146" i="31"/>
  <c r="D146" i="31"/>
  <c r="E146" i="31"/>
  <c r="F146" i="31"/>
  <c r="G146" i="31"/>
  <c r="H146" i="31"/>
  <c r="I146" i="31"/>
  <c r="J146" i="31"/>
  <c r="K146" i="31"/>
  <c r="L146" i="31"/>
  <c r="M146" i="31"/>
  <c r="N146" i="31"/>
  <c r="O146" i="31"/>
  <c r="P146" i="31"/>
  <c r="Q146" i="31"/>
  <c r="C147" i="31"/>
  <c r="D147" i="31"/>
  <c r="E147" i="31"/>
  <c r="F147" i="31"/>
  <c r="G147" i="31"/>
  <c r="H147" i="31"/>
  <c r="I147" i="31"/>
  <c r="J147" i="31"/>
  <c r="K147" i="31"/>
  <c r="L147" i="31"/>
  <c r="M147" i="31"/>
  <c r="N147" i="31"/>
  <c r="O147" i="31"/>
  <c r="P147" i="31"/>
  <c r="C148" i="31"/>
  <c r="D148" i="31"/>
  <c r="E148" i="31"/>
  <c r="F148" i="31"/>
  <c r="G148" i="31"/>
  <c r="H148" i="31"/>
  <c r="I148" i="31"/>
  <c r="J148" i="31"/>
  <c r="K148" i="31"/>
  <c r="L148" i="31"/>
  <c r="M148" i="31"/>
  <c r="N148" i="31"/>
  <c r="O148" i="31"/>
  <c r="P148" i="31"/>
  <c r="C149" i="31"/>
  <c r="D149" i="31"/>
  <c r="Q149" i="31" s="1"/>
  <c r="E149" i="31"/>
  <c r="F149" i="31"/>
  <c r="G149" i="31"/>
  <c r="H149" i="31"/>
  <c r="I149" i="31"/>
  <c r="J149" i="31"/>
  <c r="K149" i="31"/>
  <c r="L149" i="31"/>
  <c r="M149" i="31"/>
  <c r="N149" i="31"/>
  <c r="O149" i="31"/>
  <c r="P149" i="31"/>
  <c r="C150" i="31"/>
  <c r="D150" i="31"/>
  <c r="E150" i="31"/>
  <c r="F150" i="31"/>
  <c r="G150" i="31"/>
  <c r="H150" i="31"/>
  <c r="I150" i="31"/>
  <c r="J150" i="31"/>
  <c r="K150" i="31"/>
  <c r="L150" i="31"/>
  <c r="M150" i="31"/>
  <c r="N150" i="31"/>
  <c r="O150" i="31"/>
  <c r="P150" i="31"/>
  <c r="Q150" i="31"/>
  <c r="C151" i="31"/>
  <c r="Q151" i="31" s="1"/>
  <c r="D151" i="31"/>
  <c r="E151" i="31"/>
  <c r="F151" i="31"/>
  <c r="G151" i="31"/>
  <c r="H151" i="31"/>
  <c r="I151" i="31"/>
  <c r="J151" i="31"/>
  <c r="K151" i="31"/>
  <c r="L151" i="31"/>
  <c r="M151" i="31"/>
  <c r="N151" i="31"/>
  <c r="O151" i="31"/>
  <c r="P151" i="31"/>
  <c r="C152" i="31"/>
  <c r="D152" i="31"/>
  <c r="E152" i="31"/>
  <c r="F152" i="31"/>
  <c r="G152" i="31"/>
  <c r="H152" i="31"/>
  <c r="I152" i="31"/>
  <c r="J152" i="31"/>
  <c r="K152" i="31"/>
  <c r="L152" i="31"/>
  <c r="M152" i="31"/>
  <c r="N152" i="31"/>
  <c r="O152" i="31"/>
  <c r="P152" i="31"/>
  <c r="C153" i="31"/>
  <c r="D153" i="31"/>
  <c r="E153" i="31"/>
  <c r="F153" i="31"/>
  <c r="G153" i="31"/>
  <c r="H153" i="31"/>
  <c r="I153" i="31"/>
  <c r="J153" i="31"/>
  <c r="K153" i="31"/>
  <c r="L153" i="31"/>
  <c r="M153" i="31"/>
  <c r="N153" i="31"/>
  <c r="O153" i="31"/>
  <c r="P153" i="31"/>
  <c r="C154" i="31"/>
  <c r="D154" i="31"/>
  <c r="E154" i="31"/>
  <c r="F154" i="31"/>
  <c r="G154" i="31"/>
  <c r="H154" i="31"/>
  <c r="I154" i="31"/>
  <c r="J154" i="31"/>
  <c r="K154" i="31"/>
  <c r="L154" i="31"/>
  <c r="M154" i="31"/>
  <c r="N154" i="31"/>
  <c r="O154" i="31"/>
  <c r="P154" i="31"/>
  <c r="Q154" i="31"/>
  <c r="C155" i="31"/>
  <c r="D155" i="31"/>
  <c r="E155" i="31"/>
  <c r="F155" i="31"/>
  <c r="G155" i="31"/>
  <c r="H155" i="31"/>
  <c r="I155" i="31"/>
  <c r="J155" i="31"/>
  <c r="K155" i="31"/>
  <c r="L155" i="31"/>
  <c r="M155" i="31"/>
  <c r="N155" i="31"/>
  <c r="O155" i="31"/>
  <c r="P155" i="31"/>
  <c r="C156" i="31"/>
  <c r="D156" i="31"/>
  <c r="E156" i="31"/>
  <c r="F156" i="31"/>
  <c r="G156" i="31"/>
  <c r="H156" i="31"/>
  <c r="I156" i="31"/>
  <c r="J156" i="31"/>
  <c r="K156" i="31"/>
  <c r="L156" i="31"/>
  <c r="M156" i="31"/>
  <c r="N156" i="31"/>
  <c r="O156" i="31"/>
  <c r="P156" i="31"/>
  <c r="C157" i="31"/>
  <c r="D157" i="31"/>
  <c r="E157" i="31"/>
  <c r="F157" i="31"/>
  <c r="G157" i="31"/>
  <c r="H157" i="31"/>
  <c r="I157" i="31"/>
  <c r="J157" i="31"/>
  <c r="K157" i="31"/>
  <c r="L157" i="31"/>
  <c r="M157" i="31"/>
  <c r="N157" i="31"/>
  <c r="O157" i="31"/>
  <c r="P157" i="31"/>
  <c r="C158" i="31"/>
  <c r="D158" i="31"/>
  <c r="E158" i="31"/>
  <c r="F158" i="31"/>
  <c r="G158" i="31"/>
  <c r="H158" i="31"/>
  <c r="I158" i="31"/>
  <c r="J158" i="31"/>
  <c r="K158" i="31"/>
  <c r="L158" i="31"/>
  <c r="M158" i="31"/>
  <c r="N158" i="31"/>
  <c r="O158" i="31"/>
  <c r="P158" i="31"/>
  <c r="Q158" i="31"/>
  <c r="C159" i="31"/>
  <c r="Q159" i="31" s="1"/>
  <c r="D159" i="31"/>
  <c r="E159" i="31"/>
  <c r="F159" i="31"/>
  <c r="G159" i="31"/>
  <c r="H159" i="31"/>
  <c r="I159" i="31"/>
  <c r="J159" i="31"/>
  <c r="K159" i="31"/>
  <c r="L159" i="31"/>
  <c r="M159" i="31"/>
  <c r="N159" i="31"/>
  <c r="O159" i="31"/>
  <c r="P159" i="31"/>
  <c r="C160" i="31"/>
  <c r="Q160" i="31" s="1"/>
  <c r="D160" i="31"/>
  <c r="E160" i="31"/>
  <c r="F160" i="31"/>
  <c r="G160" i="31"/>
  <c r="H160" i="31"/>
  <c r="I160" i="31"/>
  <c r="J160" i="31"/>
  <c r="K160" i="31"/>
  <c r="L160" i="31"/>
  <c r="M160" i="31"/>
  <c r="N160" i="31"/>
  <c r="O160" i="31"/>
  <c r="P160" i="31"/>
  <c r="C161" i="31"/>
  <c r="D161" i="31"/>
  <c r="E161" i="31"/>
  <c r="F161" i="31"/>
  <c r="G161" i="31"/>
  <c r="H161" i="31"/>
  <c r="I161" i="31"/>
  <c r="J161" i="31"/>
  <c r="K161" i="31"/>
  <c r="L161" i="31"/>
  <c r="M161" i="31"/>
  <c r="N161" i="31"/>
  <c r="O161" i="31"/>
  <c r="P161" i="31"/>
  <c r="C162" i="31"/>
  <c r="D162" i="31"/>
  <c r="E162" i="31"/>
  <c r="F162" i="31"/>
  <c r="G162" i="31"/>
  <c r="H162" i="31"/>
  <c r="I162" i="31"/>
  <c r="J162" i="31"/>
  <c r="K162" i="31"/>
  <c r="L162" i="31"/>
  <c r="M162" i="31"/>
  <c r="N162" i="31"/>
  <c r="O162" i="31"/>
  <c r="P162" i="31"/>
  <c r="Q162" i="31"/>
  <c r="C163" i="31"/>
  <c r="D163" i="31"/>
  <c r="E163" i="31"/>
  <c r="F163" i="31"/>
  <c r="G163" i="31"/>
  <c r="H163" i="31"/>
  <c r="I163" i="31"/>
  <c r="J163" i="31"/>
  <c r="K163" i="31"/>
  <c r="L163" i="31"/>
  <c r="M163" i="31"/>
  <c r="N163" i="31"/>
  <c r="O163" i="31"/>
  <c r="P163" i="31"/>
  <c r="C164" i="31"/>
  <c r="D164" i="31"/>
  <c r="E164" i="31"/>
  <c r="F164" i="31"/>
  <c r="G164" i="31"/>
  <c r="H164" i="31"/>
  <c r="I164" i="31"/>
  <c r="J164" i="31"/>
  <c r="K164" i="31"/>
  <c r="L164" i="31"/>
  <c r="M164" i="31"/>
  <c r="N164" i="31"/>
  <c r="O164" i="31"/>
  <c r="P164" i="31"/>
  <c r="C165" i="31"/>
  <c r="D165" i="31"/>
  <c r="Q165" i="31" s="1"/>
  <c r="E165" i="31"/>
  <c r="F165" i="31"/>
  <c r="G165" i="31"/>
  <c r="H165" i="31"/>
  <c r="I165" i="31"/>
  <c r="J165" i="31"/>
  <c r="K165" i="31"/>
  <c r="L165" i="31"/>
  <c r="M165" i="31"/>
  <c r="N165" i="31"/>
  <c r="O165" i="31"/>
  <c r="P165" i="31"/>
  <c r="C166" i="31"/>
  <c r="D166" i="31"/>
  <c r="E166" i="31"/>
  <c r="F166" i="31"/>
  <c r="G166" i="31"/>
  <c r="H166" i="31"/>
  <c r="I166" i="31"/>
  <c r="J166" i="31"/>
  <c r="K166" i="31"/>
  <c r="L166" i="31"/>
  <c r="M166" i="31"/>
  <c r="N166" i="31"/>
  <c r="O166" i="31"/>
  <c r="P166" i="31"/>
  <c r="Q166" i="31"/>
  <c r="C167" i="31"/>
  <c r="Q167" i="31" s="1"/>
  <c r="D167" i="31"/>
  <c r="E167" i="31"/>
  <c r="F167" i="31"/>
  <c r="G167" i="31"/>
  <c r="H167" i="31"/>
  <c r="I167" i="31"/>
  <c r="J167" i="31"/>
  <c r="K167" i="31"/>
  <c r="L167" i="31"/>
  <c r="M167" i="31"/>
  <c r="N167" i="31"/>
  <c r="O167" i="31"/>
  <c r="P167" i="31"/>
  <c r="C168" i="31"/>
  <c r="D168" i="31"/>
  <c r="E168" i="31"/>
  <c r="F168" i="31"/>
  <c r="G168" i="31"/>
  <c r="H168" i="31"/>
  <c r="I168" i="31"/>
  <c r="J168" i="31"/>
  <c r="K168" i="31"/>
  <c r="L168" i="31"/>
  <c r="M168" i="31"/>
  <c r="N168" i="31"/>
  <c r="O168" i="31"/>
  <c r="P168" i="31"/>
  <c r="C169" i="31"/>
  <c r="D169" i="31"/>
  <c r="E169" i="31"/>
  <c r="F169" i="31"/>
  <c r="G169" i="31"/>
  <c r="H169" i="31"/>
  <c r="I169" i="31"/>
  <c r="J169" i="31"/>
  <c r="K169" i="31"/>
  <c r="L169" i="31"/>
  <c r="M169" i="31"/>
  <c r="N169" i="31"/>
  <c r="O169" i="31"/>
  <c r="P169" i="31"/>
  <c r="C170" i="31"/>
  <c r="D170" i="31"/>
  <c r="E170" i="31"/>
  <c r="F170" i="31"/>
  <c r="G170" i="31"/>
  <c r="H170" i="31"/>
  <c r="I170" i="31"/>
  <c r="J170" i="31"/>
  <c r="K170" i="31"/>
  <c r="L170" i="31"/>
  <c r="M170" i="31"/>
  <c r="N170" i="31"/>
  <c r="O170" i="31"/>
  <c r="P170" i="31"/>
  <c r="Q170" i="31"/>
  <c r="C171" i="31"/>
  <c r="D171" i="31"/>
  <c r="E171" i="31"/>
  <c r="F171" i="31"/>
  <c r="F187" i="31" s="1"/>
  <c r="F195" i="31" s="1"/>
  <c r="G171" i="31"/>
  <c r="H171" i="31"/>
  <c r="I171" i="31"/>
  <c r="J171" i="31"/>
  <c r="K171" i="31"/>
  <c r="L171" i="31"/>
  <c r="M171" i="31"/>
  <c r="N171" i="31"/>
  <c r="N187" i="31" s="1"/>
  <c r="N195" i="31" s="1"/>
  <c r="O171" i="31"/>
  <c r="P171" i="31"/>
  <c r="C172" i="31"/>
  <c r="D172" i="31"/>
  <c r="E172" i="31"/>
  <c r="F172" i="31"/>
  <c r="G172" i="31"/>
  <c r="H172" i="31"/>
  <c r="I172" i="31"/>
  <c r="J172" i="31"/>
  <c r="K172" i="31"/>
  <c r="L172" i="31"/>
  <c r="M172" i="31"/>
  <c r="N172" i="31"/>
  <c r="O172" i="31"/>
  <c r="P172" i="31"/>
  <c r="C173" i="31"/>
  <c r="D173" i="31"/>
  <c r="E173" i="31"/>
  <c r="F173" i="31"/>
  <c r="G173" i="31"/>
  <c r="H173" i="31"/>
  <c r="I173" i="31"/>
  <c r="J173" i="31"/>
  <c r="K173" i="31"/>
  <c r="L173" i="31"/>
  <c r="M173" i="31"/>
  <c r="N173" i="31"/>
  <c r="O173" i="31"/>
  <c r="P173" i="31"/>
  <c r="C174" i="31"/>
  <c r="D174" i="31"/>
  <c r="E174" i="31"/>
  <c r="F174" i="31"/>
  <c r="G174" i="31"/>
  <c r="H174" i="31"/>
  <c r="I174" i="31"/>
  <c r="J174" i="31"/>
  <c r="K174" i="31"/>
  <c r="L174" i="31"/>
  <c r="M174" i="31"/>
  <c r="N174" i="31"/>
  <c r="O174" i="31"/>
  <c r="P174" i="31"/>
  <c r="Q174" i="31"/>
  <c r="C175" i="31"/>
  <c r="Q175" i="31" s="1"/>
  <c r="D175" i="31"/>
  <c r="E175" i="31"/>
  <c r="F175" i="31"/>
  <c r="G175" i="31"/>
  <c r="H175" i="31"/>
  <c r="I175" i="31"/>
  <c r="J175" i="31"/>
  <c r="K175" i="31"/>
  <c r="L175" i="31"/>
  <c r="M175" i="31"/>
  <c r="N175" i="31"/>
  <c r="O175" i="31"/>
  <c r="P175" i="31"/>
  <c r="C176" i="31"/>
  <c r="Q176" i="31" s="1"/>
  <c r="D176" i="31"/>
  <c r="E176" i="31"/>
  <c r="F176" i="31"/>
  <c r="G176" i="31"/>
  <c r="H176" i="31"/>
  <c r="I176" i="31"/>
  <c r="J176" i="31"/>
  <c r="K176" i="31"/>
  <c r="L176" i="31"/>
  <c r="M176" i="31"/>
  <c r="N176" i="31"/>
  <c r="O176" i="31"/>
  <c r="P176" i="31"/>
  <c r="C177" i="31"/>
  <c r="D177" i="31"/>
  <c r="E177" i="31"/>
  <c r="F177" i="31"/>
  <c r="G177" i="31"/>
  <c r="H177" i="31"/>
  <c r="I177" i="31"/>
  <c r="J177" i="31"/>
  <c r="K177" i="31"/>
  <c r="L177" i="31"/>
  <c r="M177" i="31"/>
  <c r="N177" i="31"/>
  <c r="O177" i="31"/>
  <c r="P177" i="31"/>
  <c r="C178" i="31"/>
  <c r="D178" i="31"/>
  <c r="E178" i="31"/>
  <c r="F178" i="31"/>
  <c r="G178" i="31"/>
  <c r="H178" i="31"/>
  <c r="I178" i="31"/>
  <c r="J178" i="31"/>
  <c r="K178" i="31"/>
  <c r="L178" i="31"/>
  <c r="M178" i="31"/>
  <c r="N178" i="31"/>
  <c r="O178" i="31"/>
  <c r="P178" i="31"/>
  <c r="Q178" i="31"/>
  <c r="C179" i="31"/>
  <c r="D179" i="31"/>
  <c r="E179" i="31"/>
  <c r="F179" i="31"/>
  <c r="G179" i="31"/>
  <c r="H179" i="31"/>
  <c r="I179" i="31"/>
  <c r="J179" i="31"/>
  <c r="K179" i="31"/>
  <c r="L179" i="31"/>
  <c r="M179" i="31"/>
  <c r="N179" i="31"/>
  <c r="O179" i="31"/>
  <c r="P179" i="31"/>
  <c r="C180" i="31"/>
  <c r="D180" i="31"/>
  <c r="E180" i="31"/>
  <c r="F180" i="31"/>
  <c r="G180" i="31"/>
  <c r="H180" i="31"/>
  <c r="I180" i="31"/>
  <c r="J180" i="31"/>
  <c r="K180" i="31"/>
  <c r="L180" i="31"/>
  <c r="M180" i="31"/>
  <c r="N180" i="31"/>
  <c r="O180" i="31"/>
  <c r="P180" i="31"/>
  <c r="C181" i="31"/>
  <c r="D181" i="31"/>
  <c r="Q181" i="31" s="1"/>
  <c r="E181" i="31"/>
  <c r="F181" i="31"/>
  <c r="G181" i="31"/>
  <c r="H181" i="31"/>
  <c r="I181" i="31"/>
  <c r="J181" i="31"/>
  <c r="K181" i="31"/>
  <c r="L181" i="31"/>
  <c r="M181" i="31"/>
  <c r="N181" i="31"/>
  <c r="O181" i="31"/>
  <c r="P181" i="31"/>
  <c r="C182" i="31"/>
  <c r="D182" i="31"/>
  <c r="E182" i="31"/>
  <c r="F182" i="31"/>
  <c r="G182" i="31"/>
  <c r="H182" i="31"/>
  <c r="I182" i="31"/>
  <c r="J182" i="31"/>
  <c r="K182" i="31"/>
  <c r="L182" i="31"/>
  <c r="M182" i="31"/>
  <c r="N182" i="31"/>
  <c r="O182" i="31"/>
  <c r="P182" i="31"/>
  <c r="Q182" i="31"/>
  <c r="C183" i="31"/>
  <c r="Q183" i="31" s="1"/>
  <c r="D183" i="31"/>
  <c r="E183" i="31"/>
  <c r="F183" i="31"/>
  <c r="G183" i="31"/>
  <c r="H183" i="31"/>
  <c r="I183" i="31"/>
  <c r="J183" i="31"/>
  <c r="K183" i="31"/>
  <c r="L183" i="31"/>
  <c r="M183" i="31"/>
  <c r="N183" i="31"/>
  <c r="O183" i="31"/>
  <c r="P183" i="31"/>
  <c r="C184" i="31"/>
  <c r="D184" i="31"/>
  <c r="D188" i="31" s="1"/>
  <c r="D196" i="31" s="1"/>
  <c r="E184" i="31"/>
  <c r="F184" i="31"/>
  <c r="G184" i="31"/>
  <c r="H184" i="31"/>
  <c r="H188" i="31" s="1"/>
  <c r="H196" i="31" s="1"/>
  <c r="I184" i="31"/>
  <c r="J184" i="31"/>
  <c r="K184" i="31"/>
  <c r="L184" i="31"/>
  <c r="L188" i="31" s="1"/>
  <c r="L196" i="31" s="1"/>
  <c r="M184" i="31"/>
  <c r="N184" i="31"/>
  <c r="O184" i="31"/>
  <c r="P184" i="31"/>
  <c r="C185" i="31"/>
  <c r="D185" i="31"/>
  <c r="E185" i="31"/>
  <c r="E187" i="31" s="1"/>
  <c r="E195" i="31" s="1"/>
  <c r="F185" i="31"/>
  <c r="G185" i="31"/>
  <c r="H185" i="31"/>
  <c r="I185" i="31"/>
  <c r="I187" i="31" s="1"/>
  <c r="I195" i="31" s="1"/>
  <c r="J185" i="31"/>
  <c r="K185" i="31"/>
  <c r="L185" i="31"/>
  <c r="M185" i="31"/>
  <c r="M187" i="31" s="1"/>
  <c r="M195" i="31" s="1"/>
  <c r="N185" i="31"/>
  <c r="O185" i="31"/>
  <c r="P185" i="31"/>
  <c r="C186" i="31"/>
  <c r="D186" i="31"/>
  <c r="E186" i="31"/>
  <c r="E188" i="31" s="1"/>
  <c r="E196" i="31" s="1"/>
  <c r="F186" i="31"/>
  <c r="G186" i="31"/>
  <c r="H186" i="31"/>
  <c r="I186" i="31"/>
  <c r="I188" i="31" s="1"/>
  <c r="I196" i="31" s="1"/>
  <c r="J186" i="31"/>
  <c r="K186" i="31"/>
  <c r="L186" i="31"/>
  <c r="M186" i="31"/>
  <c r="M188" i="31" s="1"/>
  <c r="M196" i="31" s="1"/>
  <c r="N186" i="31"/>
  <c r="O186" i="31"/>
  <c r="P186" i="31"/>
  <c r="Q186" i="31"/>
  <c r="C187" i="31"/>
  <c r="G187" i="31"/>
  <c r="J187" i="31"/>
  <c r="J195" i="31" s="1"/>
  <c r="K187" i="31"/>
  <c r="F188" i="31"/>
  <c r="J188" i="31"/>
  <c r="J196" i="31" s="1"/>
  <c r="N188" i="31"/>
  <c r="C195" i="31"/>
  <c r="G195" i="31"/>
  <c r="K195" i="31"/>
  <c r="F196" i="31"/>
  <c r="N196" i="31"/>
  <c r="F198" i="31"/>
  <c r="I198" i="31"/>
  <c r="L198" i="31"/>
  <c r="O198" i="31"/>
  <c r="F199" i="31"/>
  <c r="I199" i="31"/>
  <c r="L199" i="31"/>
  <c r="O199" i="31"/>
  <c r="I201" i="31"/>
  <c r="K201" i="31"/>
  <c r="L201" i="31"/>
  <c r="N201" i="31"/>
  <c r="P201" i="31"/>
  <c r="I202" i="31"/>
  <c r="K202" i="31"/>
  <c r="L202" i="31"/>
  <c r="N202" i="31"/>
  <c r="P202" i="31"/>
  <c r="C203" i="31"/>
  <c r="C204" i="31"/>
  <c r="E204" i="31"/>
  <c r="F204" i="31"/>
  <c r="G204" i="31"/>
  <c r="I204" i="31"/>
  <c r="J204" i="31"/>
  <c r="K204" i="31"/>
  <c r="M204" i="31"/>
  <c r="N204" i="31"/>
  <c r="C206" i="31"/>
  <c r="D206" i="31"/>
  <c r="E206" i="31"/>
  <c r="F206" i="31"/>
  <c r="G206" i="31"/>
  <c r="H206" i="31"/>
  <c r="I206" i="31"/>
  <c r="J206" i="31"/>
  <c r="K206" i="31"/>
  <c r="L206" i="31"/>
  <c r="M206" i="31"/>
  <c r="N206" i="31"/>
  <c r="O206" i="31"/>
  <c r="P206" i="31"/>
  <c r="Q206" i="31"/>
  <c r="C207" i="31"/>
  <c r="Q207" i="31" s="1"/>
  <c r="D207" i="31"/>
  <c r="E207" i="31"/>
  <c r="F207" i="31"/>
  <c r="G207" i="31"/>
  <c r="H207" i="31"/>
  <c r="I207" i="31"/>
  <c r="J207" i="31"/>
  <c r="K207" i="31"/>
  <c r="L207" i="31"/>
  <c r="M207" i="31"/>
  <c r="N207" i="31"/>
  <c r="O207" i="31"/>
  <c r="P207" i="31"/>
  <c r="C208" i="31"/>
  <c r="D208" i="31"/>
  <c r="E208" i="31"/>
  <c r="F208" i="31"/>
  <c r="G208" i="31"/>
  <c r="H208" i="31"/>
  <c r="I208" i="31"/>
  <c r="J208" i="31"/>
  <c r="K208" i="31"/>
  <c r="L208" i="31"/>
  <c r="M208" i="31"/>
  <c r="N208" i="31"/>
  <c r="O208" i="31"/>
  <c r="P208" i="31"/>
  <c r="C209" i="31"/>
  <c r="D209" i="31"/>
  <c r="E209" i="31"/>
  <c r="F209" i="31"/>
  <c r="G209" i="31"/>
  <c r="H209" i="31"/>
  <c r="I209" i="31"/>
  <c r="J209" i="31"/>
  <c r="K209" i="31"/>
  <c r="L209" i="31"/>
  <c r="M209" i="31"/>
  <c r="N209" i="31"/>
  <c r="O209" i="31"/>
  <c r="P209" i="31"/>
  <c r="C210" i="31"/>
  <c r="D210" i="31"/>
  <c r="E210" i="31"/>
  <c r="F210" i="31"/>
  <c r="G210" i="31"/>
  <c r="H210" i="31"/>
  <c r="I210" i="31"/>
  <c r="J210" i="31"/>
  <c r="K210" i="31"/>
  <c r="L210" i="31"/>
  <c r="M210" i="31"/>
  <c r="N210" i="31"/>
  <c r="O210" i="31"/>
  <c r="P210" i="31"/>
  <c r="Q210" i="31"/>
  <c r="C211" i="31"/>
  <c r="D211" i="31"/>
  <c r="E211" i="31"/>
  <c r="F211" i="31"/>
  <c r="G211" i="31"/>
  <c r="H211" i="31"/>
  <c r="I211" i="31"/>
  <c r="J211" i="31"/>
  <c r="K211" i="31"/>
  <c r="L211" i="31"/>
  <c r="M211" i="31"/>
  <c r="N211" i="31"/>
  <c r="O211" i="31"/>
  <c r="P211" i="31"/>
  <c r="C212" i="31"/>
  <c r="D212" i="31"/>
  <c r="E212" i="31"/>
  <c r="F212" i="31"/>
  <c r="G212" i="31"/>
  <c r="H212" i="31"/>
  <c r="I212" i="31"/>
  <c r="J212" i="31"/>
  <c r="K212" i="31"/>
  <c r="L212" i="31"/>
  <c r="M212" i="31"/>
  <c r="N212" i="31"/>
  <c r="O212" i="31"/>
  <c r="P212" i="31"/>
  <c r="C213" i="31"/>
  <c r="D213" i="31"/>
  <c r="E213" i="31"/>
  <c r="F213" i="31"/>
  <c r="G213" i="31"/>
  <c r="H213" i="31"/>
  <c r="I213" i="31"/>
  <c r="J213" i="31"/>
  <c r="K213" i="31"/>
  <c r="L213" i="31"/>
  <c r="M213" i="31"/>
  <c r="N213" i="31"/>
  <c r="O213" i="31"/>
  <c r="P213" i="31"/>
  <c r="C214" i="31"/>
  <c r="D214" i="31"/>
  <c r="E214" i="31"/>
  <c r="F214" i="31"/>
  <c r="G214" i="31"/>
  <c r="H214" i="31"/>
  <c r="I214" i="31"/>
  <c r="J214" i="31"/>
  <c r="K214" i="31"/>
  <c r="L214" i="31"/>
  <c r="M214" i="31"/>
  <c r="N214" i="31"/>
  <c r="O214" i="31"/>
  <c r="P214" i="31"/>
  <c r="Q214" i="31"/>
  <c r="C215" i="31"/>
  <c r="Q215" i="31" s="1"/>
  <c r="D215" i="31"/>
  <c r="E215" i="31"/>
  <c r="F215" i="31"/>
  <c r="G215" i="31"/>
  <c r="H215" i="31"/>
  <c r="I215" i="31"/>
  <c r="J215" i="31"/>
  <c r="K215" i="31"/>
  <c r="L215" i="31"/>
  <c r="M215" i="31"/>
  <c r="N215" i="31"/>
  <c r="O215" i="31"/>
  <c r="P215" i="31"/>
  <c r="C216" i="31"/>
  <c r="Q216" i="31" s="1"/>
  <c r="D216" i="31"/>
  <c r="E216" i="31"/>
  <c r="F216" i="31"/>
  <c r="G216" i="31"/>
  <c r="H216" i="31"/>
  <c r="I216" i="31"/>
  <c r="J216" i="31"/>
  <c r="K216" i="31"/>
  <c r="L216" i="31"/>
  <c r="M216" i="31"/>
  <c r="N216" i="31"/>
  <c r="O216" i="31"/>
  <c r="P216" i="31"/>
  <c r="C217" i="31"/>
  <c r="D217" i="31"/>
  <c r="E217" i="31"/>
  <c r="F217" i="31"/>
  <c r="G217" i="31"/>
  <c r="H217" i="31"/>
  <c r="I217" i="31"/>
  <c r="J217" i="31"/>
  <c r="K217" i="31"/>
  <c r="L217" i="31"/>
  <c r="M217" i="31"/>
  <c r="N217" i="31"/>
  <c r="O217" i="31"/>
  <c r="P217" i="31"/>
  <c r="C218" i="31"/>
  <c r="D218" i="31"/>
  <c r="E218" i="31"/>
  <c r="F218" i="31"/>
  <c r="G218" i="31"/>
  <c r="H218" i="31"/>
  <c r="I218" i="31"/>
  <c r="J218" i="31"/>
  <c r="K218" i="31"/>
  <c r="L218" i="31"/>
  <c r="M218" i="31"/>
  <c r="N218" i="31"/>
  <c r="O218" i="31"/>
  <c r="P218" i="31"/>
  <c r="Q218" i="31"/>
  <c r="C219" i="31"/>
  <c r="D219" i="31"/>
  <c r="E219" i="31"/>
  <c r="F219" i="31"/>
  <c r="G219" i="31"/>
  <c r="H219" i="31"/>
  <c r="I219" i="31"/>
  <c r="J219" i="31"/>
  <c r="K219" i="31"/>
  <c r="L219" i="31"/>
  <c r="M219" i="31"/>
  <c r="N219" i="31"/>
  <c r="O219" i="31"/>
  <c r="P219" i="31"/>
  <c r="C220" i="31"/>
  <c r="D220" i="31"/>
  <c r="E220" i="31"/>
  <c r="F220" i="31"/>
  <c r="G220" i="31"/>
  <c r="H220" i="31"/>
  <c r="I220" i="31"/>
  <c r="J220" i="31"/>
  <c r="K220" i="31"/>
  <c r="L220" i="31"/>
  <c r="M220" i="31"/>
  <c r="N220" i="31"/>
  <c r="O220" i="31"/>
  <c r="P220" i="31"/>
  <c r="C221" i="31"/>
  <c r="D221" i="31"/>
  <c r="Q221" i="31" s="1"/>
  <c r="E221" i="31"/>
  <c r="F221" i="31"/>
  <c r="G221" i="31"/>
  <c r="H221" i="31"/>
  <c r="I221" i="31"/>
  <c r="J221" i="31"/>
  <c r="K221" i="31"/>
  <c r="L221" i="31"/>
  <c r="M221" i="31"/>
  <c r="N221" i="31"/>
  <c r="O221" i="31"/>
  <c r="P221" i="31"/>
  <c r="C222" i="31"/>
  <c r="D222" i="31"/>
  <c r="E222" i="31"/>
  <c r="F222" i="31"/>
  <c r="G222" i="31"/>
  <c r="H222" i="31"/>
  <c r="I222" i="31"/>
  <c r="J222" i="31"/>
  <c r="K222" i="31"/>
  <c r="L222" i="31"/>
  <c r="M222" i="31"/>
  <c r="N222" i="31"/>
  <c r="O222" i="31"/>
  <c r="P222" i="31"/>
  <c r="Q222" i="31"/>
  <c r="C223" i="31"/>
  <c r="D223" i="31"/>
  <c r="E223" i="31"/>
  <c r="F223" i="31"/>
  <c r="G223" i="31"/>
  <c r="H223" i="31"/>
  <c r="I223" i="31"/>
  <c r="J223" i="31"/>
  <c r="K223" i="31"/>
  <c r="L223" i="31"/>
  <c r="M223" i="31"/>
  <c r="N223" i="31"/>
  <c r="O223" i="31"/>
  <c r="P223" i="31"/>
  <c r="C224" i="31"/>
  <c r="D224" i="31"/>
  <c r="E224" i="31"/>
  <c r="F224" i="31"/>
  <c r="G224" i="31"/>
  <c r="H224" i="31"/>
  <c r="I224" i="31"/>
  <c r="J224" i="31"/>
  <c r="K224" i="31"/>
  <c r="L224" i="31"/>
  <c r="M224" i="31"/>
  <c r="N224" i="31"/>
  <c r="O224" i="31"/>
  <c r="P224" i="31"/>
  <c r="C225" i="31"/>
  <c r="D225" i="31"/>
  <c r="E225" i="31"/>
  <c r="F225" i="31"/>
  <c r="G225" i="31"/>
  <c r="H225" i="31"/>
  <c r="I225" i="31"/>
  <c r="J225" i="31"/>
  <c r="K225" i="31"/>
  <c r="L225" i="31"/>
  <c r="M225" i="31"/>
  <c r="N225" i="31"/>
  <c r="O225" i="31"/>
  <c r="P225" i="31"/>
  <c r="C226" i="31"/>
  <c r="D226" i="31"/>
  <c r="E226" i="31"/>
  <c r="F226" i="31"/>
  <c r="G226" i="31"/>
  <c r="H226" i="31"/>
  <c r="I226" i="31"/>
  <c r="J226" i="31"/>
  <c r="K226" i="31"/>
  <c r="L226" i="31"/>
  <c r="M226" i="31"/>
  <c r="N226" i="31"/>
  <c r="O226" i="31"/>
  <c r="P226" i="31"/>
  <c r="Q226" i="31"/>
  <c r="C227" i="31"/>
  <c r="D227" i="31"/>
  <c r="E227" i="31"/>
  <c r="F227" i="31"/>
  <c r="Q227" i="31" s="1"/>
  <c r="G227" i="31"/>
  <c r="H227" i="31"/>
  <c r="I227" i="31"/>
  <c r="J227" i="31"/>
  <c r="K227" i="31"/>
  <c r="L227" i="31"/>
  <c r="M227" i="31"/>
  <c r="N227" i="31"/>
  <c r="O227" i="31"/>
  <c r="P227" i="31"/>
  <c r="C228" i="31"/>
  <c r="D228" i="31"/>
  <c r="E228" i="31"/>
  <c r="F228" i="31"/>
  <c r="G228" i="31"/>
  <c r="H228" i="31"/>
  <c r="I228" i="31"/>
  <c r="J228" i="31"/>
  <c r="K228" i="31"/>
  <c r="L228" i="31"/>
  <c r="M228" i="31"/>
  <c r="N228" i="31"/>
  <c r="O228" i="31"/>
  <c r="P228" i="31"/>
  <c r="C229" i="31"/>
  <c r="D229" i="31"/>
  <c r="E229" i="31"/>
  <c r="F229" i="31"/>
  <c r="G229" i="31"/>
  <c r="H229" i="31"/>
  <c r="I229" i="31"/>
  <c r="J229" i="31"/>
  <c r="K229" i="31"/>
  <c r="L229" i="31"/>
  <c r="M229" i="31"/>
  <c r="N229" i="31"/>
  <c r="O229" i="31"/>
  <c r="P229" i="31"/>
  <c r="C230" i="31"/>
  <c r="D230" i="31"/>
  <c r="E230" i="31"/>
  <c r="F230" i="31"/>
  <c r="G230" i="31"/>
  <c r="H230" i="31"/>
  <c r="I230" i="31"/>
  <c r="J230" i="31"/>
  <c r="K230" i="31"/>
  <c r="L230" i="31"/>
  <c r="M230" i="31"/>
  <c r="N230" i="31"/>
  <c r="O230" i="31"/>
  <c r="P230" i="31"/>
  <c r="Q230" i="31"/>
  <c r="C231" i="31"/>
  <c r="D231" i="31"/>
  <c r="E231" i="31"/>
  <c r="F231" i="31"/>
  <c r="G231" i="31"/>
  <c r="H231" i="31"/>
  <c r="I231" i="31"/>
  <c r="J231" i="31"/>
  <c r="K231" i="31"/>
  <c r="L231" i="31"/>
  <c r="M231" i="31"/>
  <c r="N231" i="31"/>
  <c r="O231" i="31"/>
  <c r="P231" i="31"/>
  <c r="C232" i="31"/>
  <c r="Q232" i="31" s="1"/>
  <c r="D232" i="31"/>
  <c r="E232" i="31"/>
  <c r="F232" i="31"/>
  <c r="G232" i="31"/>
  <c r="H232" i="31"/>
  <c r="I232" i="31"/>
  <c r="J232" i="31"/>
  <c r="K232" i="31"/>
  <c r="L232" i="31"/>
  <c r="M232" i="31"/>
  <c r="N232" i="31"/>
  <c r="O232" i="31"/>
  <c r="P232" i="31"/>
  <c r="C233" i="31"/>
  <c r="D233" i="31"/>
  <c r="E233" i="31"/>
  <c r="F233" i="31"/>
  <c r="G233" i="31"/>
  <c r="H233" i="31"/>
  <c r="I233" i="31"/>
  <c r="J233" i="31"/>
  <c r="K233" i="31"/>
  <c r="L233" i="31"/>
  <c r="M233" i="31"/>
  <c r="N233" i="31"/>
  <c r="O233" i="31"/>
  <c r="P233" i="31"/>
  <c r="C234" i="31"/>
  <c r="D234" i="31"/>
  <c r="E234" i="31"/>
  <c r="F234" i="31"/>
  <c r="G234" i="31"/>
  <c r="H234" i="31"/>
  <c r="I234" i="31"/>
  <c r="J234" i="31"/>
  <c r="K234" i="31"/>
  <c r="L234" i="31"/>
  <c r="M234" i="31"/>
  <c r="N234" i="31"/>
  <c r="O234" i="31"/>
  <c r="P234" i="31"/>
  <c r="Q234" i="31"/>
  <c r="C235" i="31"/>
  <c r="D235" i="31"/>
  <c r="E235" i="31"/>
  <c r="F235" i="31"/>
  <c r="G235" i="31"/>
  <c r="H235" i="31"/>
  <c r="I235" i="31"/>
  <c r="J235" i="31"/>
  <c r="K235" i="31"/>
  <c r="L235" i="31"/>
  <c r="M235" i="31"/>
  <c r="N235" i="31"/>
  <c r="O235" i="31"/>
  <c r="P235" i="31"/>
  <c r="C236" i="31"/>
  <c r="D236" i="31"/>
  <c r="E236" i="31"/>
  <c r="F236" i="31"/>
  <c r="G236" i="31"/>
  <c r="H236" i="31"/>
  <c r="I236" i="31"/>
  <c r="J236" i="31"/>
  <c r="K236" i="31"/>
  <c r="L236" i="31"/>
  <c r="M236" i="31"/>
  <c r="N236" i="31"/>
  <c r="O236" i="31"/>
  <c r="P236" i="31"/>
  <c r="C237" i="31"/>
  <c r="D237" i="31"/>
  <c r="Q237" i="31" s="1"/>
  <c r="E237" i="31"/>
  <c r="F237" i="31"/>
  <c r="G237" i="31"/>
  <c r="H237" i="31"/>
  <c r="I237" i="31"/>
  <c r="J237" i="31"/>
  <c r="K237" i="31"/>
  <c r="L237" i="31"/>
  <c r="M237" i="31"/>
  <c r="N237" i="31"/>
  <c r="O237" i="31"/>
  <c r="P237" i="31"/>
  <c r="C238" i="31"/>
  <c r="D238" i="31"/>
  <c r="E238" i="31"/>
  <c r="F238" i="31"/>
  <c r="G238" i="31"/>
  <c r="H238" i="31"/>
  <c r="I238" i="31"/>
  <c r="J238" i="31"/>
  <c r="K238" i="31"/>
  <c r="L238" i="31"/>
  <c r="M238" i="31"/>
  <c r="N238" i="31"/>
  <c r="O238" i="31"/>
  <c r="P238" i="31"/>
  <c r="Q238" i="31"/>
  <c r="C239" i="31"/>
  <c r="D239" i="31"/>
  <c r="E239" i="31"/>
  <c r="F239" i="31"/>
  <c r="G239" i="31"/>
  <c r="H239" i="31"/>
  <c r="I239" i="31"/>
  <c r="J239" i="31"/>
  <c r="K239" i="31"/>
  <c r="L239" i="31"/>
  <c r="M239" i="31"/>
  <c r="N239" i="31"/>
  <c r="O239" i="31"/>
  <c r="P239" i="31"/>
  <c r="C240" i="31"/>
  <c r="D240" i="31"/>
  <c r="E240" i="31"/>
  <c r="F240" i="31"/>
  <c r="G240" i="31"/>
  <c r="H240" i="31"/>
  <c r="I240" i="31"/>
  <c r="J240" i="31"/>
  <c r="K240" i="31"/>
  <c r="L240" i="31"/>
  <c r="M240" i="31"/>
  <c r="N240" i="31"/>
  <c r="O240" i="31"/>
  <c r="P240" i="31"/>
  <c r="C241" i="31"/>
  <c r="D241" i="31"/>
  <c r="E241" i="31"/>
  <c r="F241" i="31"/>
  <c r="G241" i="31"/>
  <c r="H241" i="31"/>
  <c r="I241" i="31"/>
  <c r="J241" i="31"/>
  <c r="K241" i="31"/>
  <c r="L241" i="31"/>
  <c r="M241" i="31"/>
  <c r="N241" i="31"/>
  <c r="O241" i="31"/>
  <c r="P241" i="31"/>
  <c r="C242" i="31"/>
  <c r="D242" i="31"/>
  <c r="E242" i="31"/>
  <c r="E254" i="31" s="1"/>
  <c r="E262" i="31" s="1"/>
  <c r="F242" i="31"/>
  <c r="G242" i="31"/>
  <c r="H242" i="31"/>
  <c r="I242" i="31"/>
  <c r="J242" i="31"/>
  <c r="K242" i="31"/>
  <c r="L242" i="31"/>
  <c r="M242" i="31"/>
  <c r="Q242" i="31" s="1"/>
  <c r="N242" i="31"/>
  <c r="O242" i="31"/>
  <c r="P242" i="31"/>
  <c r="C243" i="31"/>
  <c r="D243" i="31"/>
  <c r="E243" i="31"/>
  <c r="F243" i="31"/>
  <c r="G243" i="31"/>
  <c r="H243" i="31"/>
  <c r="I243" i="31"/>
  <c r="J243" i="31"/>
  <c r="K243" i="31"/>
  <c r="L243" i="31"/>
  <c r="M243" i="31"/>
  <c r="N243" i="31"/>
  <c r="O243" i="31"/>
  <c r="P243" i="31"/>
  <c r="C244" i="31"/>
  <c r="D244" i="31"/>
  <c r="E244" i="31"/>
  <c r="F244" i="31"/>
  <c r="G244" i="31"/>
  <c r="H244" i="31"/>
  <c r="I244" i="31"/>
  <c r="J244" i="31"/>
  <c r="K244" i="31"/>
  <c r="L244" i="31"/>
  <c r="M244" i="31"/>
  <c r="N244" i="31"/>
  <c r="O244" i="31"/>
  <c r="P244" i="31"/>
  <c r="C245" i="31"/>
  <c r="D245" i="31"/>
  <c r="E245" i="31"/>
  <c r="F245" i="31"/>
  <c r="G245" i="31"/>
  <c r="H245" i="31"/>
  <c r="I245" i="31"/>
  <c r="J245" i="31"/>
  <c r="K245" i="31"/>
  <c r="L245" i="31"/>
  <c r="M245" i="31"/>
  <c r="N245" i="31"/>
  <c r="O245" i="31"/>
  <c r="P245" i="31"/>
  <c r="C246" i="31"/>
  <c r="D246" i="31"/>
  <c r="E246" i="31"/>
  <c r="F246" i="31"/>
  <c r="G246" i="31"/>
  <c r="H246" i="31"/>
  <c r="I246" i="31"/>
  <c r="J246" i="31"/>
  <c r="K246" i="31"/>
  <c r="L246" i="31"/>
  <c r="M246" i="31"/>
  <c r="N246" i="31"/>
  <c r="O246" i="31"/>
  <c r="P246" i="31"/>
  <c r="Q246" i="31"/>
  <c r="C247" i="31"/>
  <c r="D247" i="31"/>
  <c r="E247" i="31"/>
  <c r="F247" i="31"/>
  <c r="G247" i="31"/>
  <c r="H247" i="31"/>
  <c r="I247" i="31"/>
  <c r="J247" i="31"/>
  <c r="K247" i="31"/>
  <c r="L247" i="31"/>
  <c r="M247" i="31"/>
  <c r="N247" i="31"/>
  <c r="O247" i="31"/>
  <c r="P247" i="31"/>
  <c r="C248" i="31"/>
  <c r="Q248" i="31" s="1"/>
  <c r="D248" i="31"/>
  <c r="E248" i="31"/>
  <c r="F248" i="31"/>
  <c r="G248" i="31"/>
  <c r="H248" i="31"/>
  <c r="I248" i="31"/>
  <c r="J248" i="31"/>
  <c r="K248" i="31"/>
  <c r="L248" i="31"/>
  <c r="M248" i="31"/>
  <c r="N248" i="31"/>
  <c r="O248" i="31"/>
  <c r="P248" i="31"/>
  <c r="C249" i="31"/>
  <c r="D249" i="31"/>
  <c r="E249" i="31"/>
  <c r="F249" i="31"/>
  <c r="G249" i="31"/>
  <c r="H249" i="31"/>
  <c r="I249" i="31"/>
  <c r="J249" i="31"/>
  <c r="K249" i="31"/>
  <c r="L249" i="31"/>
  <c r="M249" i="31"/>
  <c r="N249" i="31"/>
  <c r="O249" i="31"/>
  <c r="P249" i="31"/>
  <c r="C250" i="31"/>
  <c r="D250" i="31"/>
  <c r="E250" i="31"/>
  <c r="F250" i="31"/>
  <c r="G250" i="31"/>
  <c r="H250" i="31"/>
  <c r="I250" i="31"/>
  <c r="I254" i="31" s="1"/>
  <c r="I262" i="31" s="1"/>
  <c r="J250" i="31"/>
  <c r="K250" i="31"/>
  <c r="L250" i="31"/>
  <c r="M250" i="31"/>
  <c r="N250" i="31"/>
  <c r="O250" i="31"/>
  <c r="P250" i="31"/>
  <c r="Q250" i="31"/>
  <c r="C251" i="31"/>
  <c r="D251" i="31"/>
  <c r="E251" i="31"/>
  <c r="F251" i="31"/>
  <c r="G251" i="31"/>
  <c r="H251" i="31"/>
  <c r="I251" i="31"/>
  <c r="J251" i="31"/>
  <c r="K251" i="31"/>
  <c r="L251" i="31"/>
  <c r="M251" i="31"/>
  <c r="N251" i="31"/>
  <c r="O251" i="31"/>
  <c r="P251" i="31"/>
  <c r="C252" i="31"/>
  <c r="D252" i="31"/>
  <c r="E252" i="31"/>
  <c r="F252" i="31"/>
  <c r="G252" i="31"/>
  <c r="H252" i="31"/>
  <c r="I252" i="31"/>
  <c r="J252" i="31"/>
  <c r="K252" i="31"/>
  <c r="L252" i="31"/>
  <c r="M252" i="31"/>
  <c r="N252" i="31"/>
  <c r="O252" i="31"/>
  <c r="P252" i="31"/>
  <c r="C253" i="31"/>
  <c r="D253" i="31"/>
  <c r="E253" i="31"/>
  <c r="F253" i="31"/>
  <c r="G253" i="31"/>
  <c r="H253" i="31"/>
  <c r="H255" i="31" s="1"/>
  <c r="H263" i="31" s="1"/>
  <c r="I253" i="31"/>
  <c r="J253" i="31"/>
  <c r="K253" i="31"/>
  <c r="L253" i="31"/>
  <c r="L255" i="31" s="1"/>
  <c r="L263" i="31" s="1"/>
  <c r="M253" i="31"/>
  <c r="N253" i="31"/>
  <c r="O253" i="31"/>
  <c r="P253" i="31"/>
  <c r="D254" i="31"/>
  <c r="F254" i="31"/>
  <c r="H254" i="31"/>
  <c r="J254" i="31"/>
  <c r="L254" i="31"/>
  <c r="M254" i="31"/>
  <c r="M262" i="31" s="1"/>
  <c r="N254" i="31"/>
  <c r="C255" i="31"/>
  <c r="E255" i="31"/>
  <c r="G255" i="31"/>
  <c r="I255" i="31"/>
  <c r="K255" i="31"/>
  <c r="M255" i="31"/>
  <c r="D262" i="31"/>
  <c r="F262" i="31"/>
  <c r="H262" i="31"/>
  <c r="J262" i="31"/>
  <c r="L262" i="31"/>
  <c r="N262" i="31"/>
  <c r="C263" i="31"/>
  <c r="E263" i="31"/>
  <c r="G263" i="31"/>
  <c r="I263" i="31"/>
  <c r="K263" i="31"/>
  <c r="M263" i="31"/>
  <c r="F265" i="31"/>
  <c r="I265" i="31"/>
  <c r="L265" i="31"/>
  <c r="O265" i="31"/>
  <c r="F266" i="31"/>
  <c r="I266" i="31"/>
  <c r="L266" i="31"/>
  <c r="O266" i="31"/>
  <c r="I268" i="31"/>
  <c r="K268" i="31"/>
  <c r="L268" i="31"/>
  <c r="N268" i="31"/>
  <c r="P268" i="31"/>
  <c r="I269" i="31"/>
  <c r="K269" i="31"/>
  <c r="L269" i="31"/>
  <c r="N269" i="31"/>
  <c r="P269" i="31"/>
  <c r="C270" i="31"/>
  <c r="C271" i="31"/>
  <c r="D271" i="31"/>
  <c r="E271" i="31"/>
  <c r="F271" i="31"/>
  <c r="G271" i="31"/>
  <c r="H271" i="31"/>
  <c r="I271" i="31"/>
  <c r="J271" i="31"/>
  <c r="K271" i="31"/>
  <c r="L271" i="31"/>
  <c r="M271" i="31"/>
  <c r="N271" i="31"/>
  <c r="C273" i="31"/>
  <c r="D273" i="31"/>
  <c r="E273" i="31"/>
  <c r="F273" i="31"/>
  <c r="G273" i="31"/>
  <c r="H273" i="31"/>
  <c r="I273" i="31"/>
  <c r="J273" i="31"/>
  <c r="K273" i="31"/>
  <c r="L273" i="31"/>
  <c r="M273" i="31"/>
  <c r="N273" i="31"/>
  <c r="O273" i="31"/>
  <c r="P273" i="31"/>
  <c r="C274" i="31"/>
  <c r="D274" i="31"/>
  <c r="E274" i="31"/>
  <c r="F274" i="31"/>
  <c r="G274" i="31"/>
  <c r="H274" i="31"/>
  <c r="I274" i="31"/>
  <c r="J274" i="31"/>
  <c r="K274" i="31"/>
  <c r="L274" i="31"/>
  <c r="M274" i="31"/>
  <c r="N274" i="31"/>
  <c r="O274" i="31"/>
  <c r="P274" i="31"/>
  <c r="Q274" i="31"/>
  <c r="C275" i="31"/>
  <c r="D275" i="31"/>
  <c r="E275" i="31"/>
  <c r="F275" i="31"/>
  <c r="G275" i="31"/>
  <c r="H275" i="31"/>
  <c r="I275" i="31"/>
  <c r="J275" i="31"/>
  <c r="K275" i="31"/>
  <c r="L275" i="31"/>
  <c r="M275" i="31"/>
  <c r="N275" i="31"/>
  <c r="O275" i="31"/>
  <c r="P275" i="31"/>
  <c r="C276" i="31"/>
  <c r="D276" i="31"/>
  <c r="E276" i="31"/>
  <c r="F276" i="31"/>
  <c r="G276" i="31"/>
  <c r="H276" i="31"/>
  <c r="I276" i="31"/>
  <c r="J276" i="31"/>
  <c r="K276" i="31"/>
  <c r="L276" i="31"/>
  <c r="M276" i="31"/>
  <c r="N276" i="31"/>
  <c r="O276" i="31"/>
  <c r="P276" i="31"/>
  <c r="C277" i="31"/>
  <c r="D277" i="31"/>
  <c r="E277" i="31"/>
  <c r="F277" i="31"/>
  <c r="G277" i="31"/>
  <c r="H277" i="31"/>
  <c r="I277" i="31"/>
  <c r="J277" i="31"/>
  <c r="K277" i="31"/>
  <c r="L277" i="31"/>
  <c r="M277" i="31"/>
  <c r="N277" i="31"/>
  <c r="O277" i="31"/>
  <c r="P277" i="31"/>
  <c r="C278" i="31"/>
  <c r="D278" i="31"/>
  <c r="E278" i="31"/>
  <c r="F278" i="31"/>
  <c r="G278" i="31"/>
  <c r="H278" i="31"/>
  <c r="I278" i="31"/>
  <c r="J278" i="31"/>
  <c r="K278" i="31"/>
  <c r="L278" i="31"/>
  <c r="M278" i="31"/>
  <c r="N278" i="31"/>
  <c r="O278" i="31"/>
  <c r="P278" i="31"/>
  <c r="Q278" i="31"/>
  <c r="C279" i="31"/>
  <c r="D279" i="31"/>
  <c r="E279" i="31"/>
  <c r="F279" i="31"/>
  <c r="G279" i="31"/>
  <c r="H279" i="31"/>
  <c r="I279" i="31"/>
  <c r="J279" i="31"/>
  <c r="K279" i="31"/>
  <c r="L279" i="31"/>
  <c r="M279" i="31"/>
  <c r="N279" i="31"/>
  <c r="O279" i="31"/>
  <c r="P279" i="31"/>
  <c r="C280" i="31"/>
  <c r="D280" i="31"/>
  <c r="E280" i="31"/>
  <c r="F280" i="31"/>
  <c r="G280" i="31"/>
  <c r="H280" i="31"/>
  <c r="I280" i="31"/>
  <c r="J280" i="31"/>
  <c r="K280" i="31"/>
  <c r="L280" i="31"/>
  <c r="M280" i="31"/>
  <c r="N280" i="31"/>
  <c r="O280" i="31"/>
  <c r="P280" i="31"/>
  <c r="C281" i="31"/>
  <c r="D281" i="31"/>
  <c r="E281" i="31"/>
  <c r="F281" i="31"/>
  <c r="G281" i="31"/>
  <c r="H281" i="31"/>
  <c r="I281" i="31"/>
  <c r="J281" i="31"/>
  <c r="K281" i="31"/>
  <c r="L281" i="31"/>
  <c r="M281" i="31"/>
  <c r="N281" i="31"/>
  <c r="O281" i="31"/>
  <c r="P281" i="31"/>
  <c r="C282" i="31"/>
  <c r="D282" i="31"/>
  <c r="E282" i="31"/>
  <c r="F282" i="31"/>
  <c r="G282" i="31"/>
  <c r="H282" i="31"/>
  <c r="I282" i="31"/>
  <c r="J282" i="31"/>
  <c r="K282" i="31"/>
  <c r="L282" i="31"/>
  <c r="M282" i="31"/>
  <c r="N282" i="31"/>
  <c r="O282" i="31"/>
  <c r="P282" i="31"/>
  <c r="Q282" i="31"/>
  <c r="C283" i="31"/>
  <c r="D283" i="31"/>
  <c r="Q283" i="31" s="1"/>
  <c r="E283" i="31"/>
  <c r="F283" i="31"/>
  <c r="G283" i="31"/>
  <c r="H283" i="31"/>
  <c r="I283" i="31"/>
  <c r="J283" i="31"/>
  <c r="K283" i="31"/>
  <c r="L283" i="31"/>
  <c r="M283" i="31"/>
  <c r="N283" i="31"/>
  <c r="O283" i="31"/>
  <c r="P283" i="31"/>
  <c r="C284" i="31"/>
  <c r="D284" i="31"/>
  <c r="E284" i="31"/>
  <c r="F284" i="31"/>
  <c r="G284" i="31"/>
  <c r="H284" i="31"/>
  <c r="I284" i="31"/>
  <c r="J284" i="31"/>
  <c r="K284" i="31"/>
  <c r="L284" i="31"/>
  <c r="M284" i="31"/>
  <c r="N284" i="31"/>
  <c r="O284" i="31"/>
  <c r="P284" i="31"/>
  <c r="C285" i="31"/>
  <c r="D285" i="31"/>
  <c r="E285" i="31"/>
  <c r="F285" i="31"/>
  <c r="G285" i="31"/>
  <c r="H285" i="31"/>
  <c r="I285" i="31"/>
  <c r="J285" i="31"/>
  <c r="K285" i="31"/>
  <c r="L285" i="31"/>
  <c r="M285" i="31"/>
  <c r="N285" i="31"/>
  <c r="O285" i="31"/>
  <c r="P285" i="31"/>
  <c r="C286" i="31"/>
  <c r="D286" i="31"/>
  <c r="E286" i="31"/>
  <c r="F286" i="31"/>
  <c r="G286" i="31"/>
  <c r="H286" i="31"/>
  <c r="I286" i="31"/>
  <c r="J286" i="31"/>
  <c r="K286" i="31"/>
  <c r="L286" i="31"/>
  <c r="M286" i="31"/>
  <c r="N286" i="31"/>
  <c r="O286" i="31"/>
  <c r="P286" i="31"/>
  <c r="Q286" i="31"/>
  <c r="C287" i="31"/>
  <c r="D287" i="31"/>
  <c r="E287" i="31"/>
  <c r="F287" i="31"/>
  <c r="G287" i="31"/>
  <c r="H287" i="31"/>
  <c r="I287" i="31"/>
  <c r="J287" i="31"/>
  <c r="K287" i="31"/>
  <c r="L287" i="31"/>
  <c r="M287" i="31"/>
  <c r="N287" i="31"/>
  <c r="O287" i="31"/>
  <c r="P287" i="31"/>
  <c r="C288" i="31"/>
  <c r="D288" i="31"/>
  <c r="E288" i="31"/>
  <c r="F288" i="31"/>
  <c r="G288" i="31"/>
  <c r="H288" i="31"/>
  <c r="I288" i="31"/>
  <c r="J288" i="31"/>
  <c r="K288" i="31"/>
  <c r="L288" i="31"/>
  <c r="M288" i="31"/>
  <c r="N288" i="31"/>
  <c r="O288" i="31"/>
  <c r="P288" i="31"/>
  <c r="C289" i="31"/>
  <c r="D289" i="31"/>
  <c r="E289" i="31"/>
  <c r="F289" i="31"/>
  <c r="G289" i="31"/>
  <c r="H289" i="31"/>
  <c r="I289" i="31"/>
  <c r="J289" i="31"/>
  <c r="K289" i="31"/>
  <c r="L289" i="31"/>
  <c r="M289" i="31"/>
  <c r="N289" i="31"/>
  <c r="O289" i="31"/>
  <c r="P289" i="31"/>
  <c r="C290" i="31"/>
  <c r="D290" i="31"/>
  <c r="E290" i="31"/>
  <c r="F290" i="31"/>
  <c r="G290" i="31"/>
  <c r="H290" i="31"/>
  <c r="I290" i="31"/>
  <c r="J290" i="31"/>
  <c r="K290" i="31"/>
  <c r="L290" i="31"/>
  <c r="M290" i="31"/>
  <c r="N290" i="31"/>
  <c r="O290" i="31"/>
  <c r="P290" i="31"/>
  <c r="Q290" i="31"/>
  <c r="C291" i="31"/>
  <c r="D291" i="31"/>
  <c r="E291" i="31"/>
  <c r="F291" i="31"/>
  <c r="G291" i="31"/>
  <c r="H291" i="31"/>
  <c r="I291" i="31"/>
  <c r="J291" i="31"/>
  <c r="K291" i="31"/>
  <c r="L291" i="31"/>
  <c r="M291" i="31"/>
  <c r="N291" i="31"/>
  <c r="O291" i="31"/>
  <c r="P291" i="31"/>
  <c r="C292" i="31"/>
  <c r="D292" i="31"/>
  <c r="E292" i="31"/>
  <c r="F292" i="31"/>
  <c r="G292" i="31"/>
  <c r="H292" i="31"/>
  <c r="I292" i="31"/>
  <c r="J292" i="31"/>
  <c r="K292" i="31"/>
  <c r="L292" i="31"/>
  <c r="M292" i="31"/>
  <c r="N292" i="31"/>
  <c r="O292" i="31"/>
  <c r="P292" i="31"/>
  <c r="C293" i="31"/>
  <c r="D293" i="31"/>
  <c r="E293" i="31"/>
  <c r="F293" i="31"/>
  <c r="G293" i="31"/>
  <c r="H293" i="31"/>
  <c r="I293" i="31"/>
  <c r="J293" i="31"/>
  <c r="K293" i="31"/>
  <c r="L293" i="31"/>
  <c r="M293" i="31"/>
  <c r="N293" i="31"/>
  <c r="O293" i="31"/>
  <c r="P293" i="31"/>
  <c r="C294" i="31"/>
  <c r="D294" i="31"/>
  <c r="E294" i="31"/>
  <c r="F294" i="31"/>
  <c r="G294" i="31"/>
  <c r="H294" i="31"/>
  <c r="I294" i="31"/>
  <c r="J294" i="31"/>
  <c r="K294" i="31"/>
  <c r="L294" i="31"/>
  <c r="M294" i="31"/>
  <c r="N294" i="31"/>
  <c r="O294" i="31"/>
  <c r="P294" i="31"/>
  <c r="Q294" i="31"/>
  <c r="C295" i="31"/>
  <c r="D295" i="31"/>
  <c r="E295" i="31"/>
  <c r="F295" i="31"/>
  <c r="G295" i="31"/>
  <c r="H295" i="31"/>
  <c r="I295" i="31"/>
  <c r="J295" i="31"/>
  <c r="K295" i="31"/>
  <c r="L295" i="31"/>
  <c r="M295" i="31"/>
  <c r="N295" i="31"/>
  <c r="O295" i="31"/>
  <c r="P295" i="31"/>
  <c r="C296" i="31"/>
  <c r="D296" i="31"/>
  <c r="E296" i="31"/>
  <c r="F296" i="31"/>
  <c r="G296" i="31"/>
  <c r="H296" i="31"/>
  <c r="I296" i="31"/>
  <c r="J296" i="31"/>
  <c r="K296" i="31"/>
  <c r="L296" i="31"/>
  <c r="M296" i="31"/>
  <c r="N296" i="31"/>
  <c r="O296" i="31"/>
  <c r="P296" i="31"/>
  <c r="C297" i="31"/>
  <c r="D297" i="31"/>
  <c r="E297" i="31"/>
  <c r="F297" i="31"/>
  <c r="G297" i="31"/>
  <c r="H297" i="31"/>
  <c r="I297" i="31"/>
  <c r="J297" i="31"/>
  <c r="K297" i="31"/>
  <c r="L297" i="31"/>
  <c r="M297" i="31"/>
  <c r="N297" i="31"/>
  <c r="O297" i="31"/>
  <c r="P297" i="31"/>
  <c r="C298" i="31"/>
  <c r="D298" i="31"/>
  <c r="E298" i="31"/>
  <c r="F298" i="31"/>
  <c r="G298" i="31"/>
  <c r="H298" i="31"/>
  <c r="I298" i="31"/>
  <c r="J298" i="31"/>
  <c r="K298" i="31"/>
  <c r="L298" i="31"/>
  <c r="M298" i="31"/>
  <c r="N298" i="31"/>
  <c r="O298" i="31"/>
  <c r="P298" i="31"/>
  <c r="Q298" i="31"/>
  <c r="C299" i="31"/>
  <c r="D299" i="31"/>
  <c r="Q299" i="31" s="1"/>
  <c r="E299" i="31"/>
  <c r="F299" i="31"/>
  <c r="G299" i="31"/>
  <c r="H299" i="31"/>
  <c r="I299" i="31"/>
  <c r="J299" i="31"/>
  <c r="K299" i="31"/>
  <c r="L299" i="31"/>
  <c r="M299" i="31"/>
  <c r="N299" i="31"/>
  <c r="O299" i="31"/>
  <c r="P299" i="31"/>
  <c r="C300" i="31"/>
  <c r="D300" i="31"/>
  <c r="E300" i="31"/>
  <c r="F300" i="31"/>
  <c r="G300" i="31"/>
  <c r="H300" i="31"/>
  <c r="I300" i="31"/>
  <c r="J300" i="31"/>
  <c r="K300" i="31"/>
  <c r="L300" i="31"/>
  <c r="M300" i="31"/>
  <c r="N300" i="31"/>
  <c r="O300" i="31"/>
  <c r="P300" i="31"/>
  <c r="C301" i="31"/>
  <c r="D301" i="31"/>
  <c r="E301" i="31"/>
  <c r="F301" i="31"/>
  <c r="G301" i="31"/>
  <c r="H301" i="31"/>
  <c r="I301" i="31"/>
  <c r="J301" i="31"/>
  <c r="K301" i="31"/>
  <c r="L301" i="31"/>
  <c r="M301" i="31"/>
  <c r="N301" i="31"/>
  <c r="O301" i="31"/>
  <c r="P301" i="31"/>
  <c r="C302" i="31"/>
  <c r="D302" i="31"/>
  <c r="E302" i="31"/>
  <c r="F302" i="31"/>
  <c r="G302" i="31"/>
  <c r="H302" i="31"/>
  <c r="I302" i="31"/>
  <c r="J302" i="31"/>
  <c r="K302" i="31"/>
  <c r="L302" i="31"/>
  <c r="M302" i="31"/>
  <c r="N302" i="31"/>
  <c r="O302" i="31"/>
  <c r="P302" i="31"/>
  <c r="Q302" i="31"/>
  <c r="C303" i="31"/>
  <c r="D303" i="31"/>
  <c r="E303" i="31"/>
  <c r="F303" i="31"/>
  <c r="G303" i="31"/>
  <c r="H303" i="31"/>
  <c r="I303" i="31"/>
  <c r="J303" i="31"/>
  <c r="K303" i="31"/>
  <c r="L303" i="31"/>
  <c r="M303" i="31"/>
  <c r="N303" i="31"/>
  <c r="O303" i="31"/>
  <c r="P303" i="31"/>
  <c r="C304" i="31"/>
  <c r="D304" i="31"/>
  <c r="E304" i="31"/>
  <c r="F304" i="31"/>
  <c r="G304" i="31"/>
  <c r="H304" i="31"/>
  <c r="I304" i="31"/>
  <c r="J304" i="31"/>
  <c r="K304" i="31"/>
  <c r="L304" i="31"/>
  <c r="M304" i="31"/>
  <c r="N304" i="31"/>
  <c r="O304" i="31"/>
  <c r="P304" i="31"/>
  <c r="C305" i="31"/>
  <c r="D305" i="31"/>
  <c r="E305" i="31"/>
  <c r="F305" i="31"/>
  <c r="G305" i="31"/>
  <c r="H305" i="31"/>
  <c r="I305" i="31"/>
  <c r="J305" i="31"/>
  <c r="K305" i="31"/>
  <c r="L305" i="31"/>
  <c r="M305" i="31"/>
  <c r="N305" i="31"/>
  <c r="O305" i="31"/>
  <c r="P305" i="31"/>
  <c r="C306" i="31"/>
  <c r="D306" i="31"/>
  <c r="E306" i="31"/>
  <c r="F306" i="31"/>
  <c r="G306" i="31"/>
  <c r="H306" i="31"/>
  <c r="I306" i="31"/>
  <c r="J306" i="31"/>
  <c r="K306" i="31"/>
  <c r="L306" i="31"/>
  <c r="M306" i="31"/>
  <c r="N306" i="31"/>
  <c r="O306" i="31"/>
  <c r="P306" i="31"/>
  <c r="Q306" i="31"/>
  <c r="C307" i="31"/>
  <c r="D307" i="31"/>
  <c r="E307" i="31"/>
  <c r="F307" i="31"/>
  <c r="G307" i="31"/>
  <c r="H307" i="31"/>
  <c r="I307" i="31"/>
  <c r="J307" i="31"/>
  <c r="K307" i="31"/>
  <c r="L307" i="31"/>
  <c r="M307" i="31"/>
  <c r="N307" i="31"/>
  <c r="O307" i="31"/>
  <c r="P307" i="31"/>
  <c r="C308" i="31"/>
  <c r="D308" i="31"/>
  <c r="E308" i="31"/>
  <c r="F308" i="31"/>
  <c r="G308" i="31"/>
  <c r="H308" i="31"/>
  <c r="I308" i="31"/>
  <c r="J308" i="31"/>
  <c r="K308" i="31"/>
  <c r="L308" i="31"/>
  <c r="M308" i="31"/>
  <c r="N308" i="31"/>
  <c r="O308" i="31"/>
  <c r="P308" i="31"/>
  <c r="C309" i="31"/>
  <c r="D309" i="31"/>
  <c r="E309" i="31"/>
  <c r="F309" i="31"/>
  <c r="G309" i="31"/>
  <c r="H309" i="31"/>
  <c r="I309" i="31"/>
  <c r="J309" i="31"/>
  <c r="K309" i="31"/>
  <c r="L309" i="31"/>
  <c r="M309" i="31"/>
  <c r="N309" i="31"/>
  <c r="O309" i="31"/>
  <c r="P309" i="31"/>
  <c r="C310" i="31"/>
  <c r="D310" i="31"/>
  <c r="E310" i="31"/>
  <c r="F310" i="31"/>
  <c r="G310" i="31"/>
  <c r="H310" i="31"/>
  <c r="I310" i="31"/>
  <c r="J310" i="31"/>
  <c r="K310" i="31"/>
  <c r="L310" i="31"/>
  <c r="M310" i="31"/>
  <c r="N310" i="31"/>
  <c r="O310" i="31"/>
  <c r="P310" i="31"/>
  <c r="Q310" i="31"/>
  <c r="C311" i="31"/>
  <c r="D311" i="31"/>
  <c r="E311" i="31"/>
  <c r="F311" i="31"/>
  <c r="G311" i="31"/>
  <c r="H311" i="31"/>
  <c r="I311" i="31"/>
  <c r="J311" i="31"/>
  <c r="K311" i="31"/>
  <c r="L311" i="31"/>
  <c r="M311" i="31"/>
  <c r="N311" i="31"/>
  <c r="O311" i="31"/>
  <c r="P311" i="31"/>
  <c r="C312" i="31"/>
  <c r="Q312" i="31" s="1"/>
  <c r="D312" i="31"/>
  <c r="E312" i="31"/>
  <c r="F312" i="31"/>
  <c r="G312" i="31"/>
  <c r="H312" i="31"/>
  <c r="I312" i="31"/>
  <c r="J312" i="31"/>
  <c r="K312" i="31"/>
  <c r="L312" i="31"/>
  <c r="M312" i="31"/>
  <c r="N312" i="31"/>
  <c r="O312" i="31"/>
  <c r="P312" i="31"/>
  <c r="C313" i="31"/>
  <c r="D313" i="31"/>
  <c r="E313" i="31"/>
  <c r="F313" i="31"/>
  <c r="G313" i="31"/>
  <c r="H313" i="31"/>
  <c r="I313" i="31"/>
  <c r="J313" i="31"/>
  <c r="K313" i="31"/>
  <c r="L313" i="31"/>
  <c r="M313" i="31"/>
  <c r="N313" i="31"/>
  <c r="O313" i="31"/>
  <c r="P313" i="31"/>
  <c r="C314" i="31"/>
  <c r="D314" i="31"/>
  <c r="E314" i="31"/>
  <c r="F314" i="31"/>
  <c r="G314" i="31"/>
  <c r="H314" i="31"/>
  <c r="I314" i="31"/>
  <c r="J314" i="31"/>
  <c r="K314" i="31"/>
  <c r="L314" i="31"/>
  <c r="M314" i="31"/>
  <c r="N314" i="31"/>
  <c r="O314" i="31"/>
  <c r="P314" i="31"/>
  <c r="Q314" i="31"/>
  <c r="C315" i="31"/>
  <c r="D315" i="31"/>
  <c r="E315" i="31"/>
  <c r="F315" i="31"/>
  <c r="G315" i="31"/>
  <c r="H315" i="31"/>
  <c r="I315" i="31"/>
  <c r="J315" i="31"/>
  <c r="K315" i="31"/>
  <c r="L315" i="31"/>
  <c r="M315" i="31"/>
  <c r="N315" i="31"/>
  <c r="O315" i="31"/>
  <c r="P315" i="31"/>
  <c r="C316" i="31"/>
  <c r="D316" i="31"/>
  <c r="E316" i="31"/>
  <c r="F316" i="31"/>
  <c r="G316" i="31"/>
  <c r="H316" i="31"/>
  <c r="I316" i="31"/>
  <c r="J316" i="31"/>
  <c r="K316" i="31"/>
  <c r="L316" i="31"/>
  <c r="M316" i="31"/>
  <c r="N316" i="31"/>
  <c r="O316" i="31"/>
  <c r="P316" i="31"/>
  <c r="C317" i="31"/>
  <c r="D317" i="31"/>
  <c r="E317" i="31"/>
  <c r="F317" i="31"/>
  <c r="G317" i="31"/>
  <c r="H317" i="31"/>
  <c r="I317" i="31"/>
  <c r="J317" i="31"/>
  <c r="K317" i="31"/>
  <c r="L317" i="31"/>
  <c r="L321" i="31" s="1"/>
  <c r="L329" i="31" s="1"/>
  <c r="M317" i="31"/>
  <c r="N317" i="31"/>
  <c r="O317" i="31"/>
  <c r="P317" i="31"/>
  <c r="C318" i="31"/>
  <c r="D318" i="31"/>
  <c r="E318" i="31"/>
  <c r="F318" i="31"/>
  <c r="G318" i="31"/>
  <c r="H318" i="31"/>
  <c r="I318" i="31"/>
  <c r="J318" i="31"/>
  <c r="K318" i="31"/>
  <c r="L318" i="31"/>
  <c r="M318" i="31"/>
  <c r="N318" i="31"/>
  <c r="O318" i="31"/>
  <c r="P318" i="31"/>
  <c r="Q318" i="31"/>
  <c r="C319" i="31"/>
  <c r="D319" i="31"/>
  <c r="E319" i="31"/>
  <c r="F319" i="31"/>
  <c r="G319" i="31"/>
  <c r="H319" i="31"/>
  <c r="I319" i="31"/>
  <c r="J319" i="31"/>
  <c r="K319" i="31"/>
  <c r="L319" i="31"/>
  <c r="M319" i="31"/>
  <c r="N319" i="31"/>
  <c r="O319" i="31"/>
  <c r="P319" i="31"/>
  <c r="C320" i="31"/>
  <c r="D320" i="31"/>
  <c r="E320" i="31"/>
  <c r="F320" i="31"/>
  <c r="G320" i="31"/>
  <c r="H320" i="31"/>
  <c r="I320" i="31"/>
  <c r="J320" i="31"/>
  <c r="K320" i="31"/>
  <c r="L320" i="31"/>
  <c r="M320" i="31"/>
  <c r="N320" i="31"/>
  <c r="O320" i="31"/>
  <c r="P320" i="31"/>
  <c r="C321" i="31"/>
  <c r="E321" i="31"/>
  <c r="G321" i="31"/>
  <c r="H321" i="31"/>
  <c r="H329" i="31" s="1"/>
  <c r="I321" i="31"/>
  <c r="K321" i="31"/>
  <c r="M321" i="31"/>
  <c r="D322" i="31"/>
  <c r="F322" i="31"/>
  <c r="H322" i="31"/>
  <c r="J322" i="31"/>
  <c r="L322" i="31"/>
  <c r="N322" i="31"/>
  <c r="C329" i="31"/>
  <c r="E329" i="31"/>
  <c r="G329" i="31"/>
  <c r="I329" i="31"/>
  <c r="K329" i="31"/>
  <c r="M329" i="31"/>
  <c r="D330" i="31"/>
  <c r="F330" i="31"/>
  <c r="H330" i="31"/>
  <c r="J330" i="31"/>
  <c r="L330" i="31"/>
  <c r="N330" i="31"/>
  <c r="F332" i="31"/>
  <c r="I332" i="31"/>
  <c r="L332" i="31"/>
  <c r="O332" i="31"/>
  <c r="F333" i="31"/>
  <c r="I333" i="31"/>
  <c r="L333" i="31"/>
  <c r="O333" i="31"/>
  <c r="I335" i="31"/>
  <c r="K335" i="31"/>
  <c r="L335" i="31"/>
  <c r="N335" i="31"/>
  <c r="P335" i="31"/>
  <c r="I336" i="31"/>
  <c r="K336" i="31"/>
  <c r="L336" i="31"/>
  <c r="N336" i="31"/>
  <c r="P336" i="31"/>
  <c r="C338" i="31"/>
  <c r="E338" i="31"/>
  <c r="F338" i="31"/>
  <c r="G338" i="31"/>
  <c r="I338" i="31"/>
  <c r="J338" i="31"/>
  <c r="K338" i="31"/>
  <c r="M338" i="31"/>
  <c r="N338" i="31"/>
  <c r="C340" i="31"/>
  <c r="Q340" i="31" s="1"/>
  <c r="D340" i="31"/>
  <c r="E340" i="31"/>
  <c r="F340" i="31"/>
  <c r="G340" i="31"/>
  <c r="H340" i="31"/>
  <c r="I340" i="31"/>
  <c r="J340" i="31"/>
  <c r="K340" i="31"/>
  <c r="L340" i="31"/>
  <c r="M340" i="31"/>
  <c r="N340" i="31"/>
  <c r="O340" i="31"/>
  <c r="P340" i="31"/>
  <c r="C341" i="31"/>
  <c r="Q341" i="31" s="1"/>
  <c r="D341" i="31"/>
  <c r="E341" i="31"/>
  <c r="F341" i="31"/>
  <c r="G341" i="31"/>
  <c r="H341" i="31"/>
  <c r="I341" i="31"/>
  <c r="J341" i="31"/>
  <c r="K341" i="31"/>
  <c r="L341" i="31"/>
  <c r="M341" i="31"/>
  <c r="N341" i="31"/>
  <c r="O341" i="31"/>
  <c r="P341" i="31"/>
  <c r="C342" i="31"/>
  <c r="D342" i="31"/>
  <c r="E342" i="31"/>
  <c r="F342" i="31"/>
  <c r="G342" i="31"/>
  <c r="H342" i="31"/>
  <c r="I342" i="31"/>
  <c r="J342" i="31"/>
  <c r="K342" i="31"/>
  <c r="L342" i="31"/>
  <c r="M342" i="31"/>
  <c r="N342" i="31"/>
  <c r="O342" i="31"/>
  <c r="P342" i="31"/>
  <c r="Q342" i="31"/>
  <c r="C343" i="31"/>
  <c r="D343" i="31"/>
  <c r="E343" i="31"/>
  <c r="F343" i="31"/>
  <c r="G343" i="31"/>
  <c r="H343" i="31"/>
  <c r="I343" i="31"/>
  <c r="J343" i="31"/>
  <c r="K343" i="31"/>
  <c r="L343" i="31"/>
  <c r="M343" i="31"/>
  <c r="N343" i="31"/>
  <c r="O343" i="31"/>
  <c r="P343" i="31"/>
  <c r="C344" i="31"/>
  <c r="D344" i="31"/>
  <c r="E344" i="31"/>
  <c r="F344" i="31"/>
  <c r="G344" i="31"/>
  <c r="H344" i="31"/>
  <c r="I344" i="31"/>
  <c r="J344" i="31"/>
  <c r="K344" i="31"/>
  <c r="L344" i="31"/>
  <c r="M344" i="31"/>
  <c r="N344" i="31"/>
  <c r="O344" i="31"/>
  <c r="P344" i="31"/>
  <c r="C345" i="31"/>
  <c r="D345" i="31"/>
  <c r="E345" i="31"/>
  <c r="F345" i="31"/>
  <c r="G345" i="31"/>
  <c r="H345" i="31"/>
  <c r="I345" i="31"/>
  <c r="J345" i="31"/>
  <c r="K345" i="31"/>
  <c r="L345" i="31"/>
  <c r="M345" i="31"/>
  <c r="N345" i="31"/>
  <c r="O345" i="31"/>
  <c r="P345" i="31"/>
  <c r="C346" i="31"/>
  <c r="D346" i="31"/>
  <c r="E346" i="31"/>
  <c r="F346" i="31"/>
  <c r="G346" i="31"/>
  <c r="H346" i="31"/>
  <c r="I346" i="31"/>
  <c r="J346" i="31"/>
  <c r="K346" i="31"/>
  <c r="L346" i="31"/>
  <c r="M346" i="31"/>
  <c r="N346" i="31"/>
  <c r="O346" i="31"/>
  <c r="P346" i="31"/>
  <c r="Q346" i="31"/>
  <c r="C347" i="31"/>
  <c r="D347" i="31"/>
  <c r="E347" i="31"/>
  <c r="F347" i="31"/>
  <c r="G347" i="31"/>
  <c r="H347" i="31"/>
  <c r="I347" i="31"/>
  <c r="J347" i="31"/>
  <c r="K347" i="31"/>
  <c r="L347" i="31"/>
  <c r="M347" i="31"/>
  <c r="N347" i="31"/>
  <c r="O347" i="31"/>
  <c r="P347" i="31"/>
  <c r="C348" i="31"/>
  <c r="D348" i="31"/>
  <c r="E348" i="31"/>
  <c r="F348" i="31"/>
  <c r="G348" i="31"/>
  <c r="H348" i="31"/>
  <c r="I348" i="31"/>
  <c r="J348" i="31"/>
  <c r="K348" i="31"/>
  <c r="L348" i="31"/>
  <c r="M348" i="31"/>
  <c r="N348" i="31"/>
  <c r="O348" i="31"/>
  <c r="P348" i="31"/>
  <c r="C349" i="31"/>
  <c r="D349" i="31"/>
  <c r="E349" i="31"/>
  <c r="F349" i="31"/>
  <c r="G349" i="31"/>
  <c r="H349" i="31"/>
  <c r="I349" i="31"/>
  <c r="J349" i="31"/>
  <c r="K349" i="31"/>
  <c r="L349" i="31"/>
  <c r="M349" i="31"/>
  <c r="N349" i="31"/>
  <c r="O349" i="31"/>
  <c r="P349" i="31"/>
  <c r="C350" i="31"/>
  <c r="D350" i="31"/>
  <c r="E350" i="31"/>
  <c r="F350" i="31"/>
  <c r="G350" i="31"/>
  <c r="H350" i="31"/>
  <c r="I350" i="31"/>
  <c r="J350" i="31"/>
  <c r="K350" i="31"/>
  <c r="L350" i="31"/>
  <c r="M350" i="31"/>
  <c r="N350" i="31"/>
  <c r="O350" i="31"/>
  <c r="P350" i="31"/>
  <c r="Q350" i="31"/>
  <c r="C351" i="31"/>
  <c r="D351" i="31"/>
  <c r="E351" i="31"/>
  <c r="F351" i="31"/>
  <c r="Q351" i="31" s="1"/>
  <c r="G351" i="31"/>
  <c r="H351" i="31"/>
  <c r="I351" i="31"/>
  <c r="J351" i="31"/>
  <c r="K351" i="31"/>
  <c r="L351" i="31"/>
  <c r="M351" i="31"/>
  <c r="N351" i="31"/>
  <c r="O351" i="31"/>
  <c r="P351" i="31"/>
  <c r="C352" i="31"/>
  <c r="D352" i="31"/>
  <c r="E352" i="31"/>
  <c r="F352" i="31"/>
  <c r="G352" i="31"/>
  <c r="H352" i="31"/>
  <c r="I352" i="31"/>
  <c r="J352" i="31"/>
  <c r="K352" i="31"/>
  <c r="L352" i="31"/>
  <c r="M352" i="31"/>
  <c r="N352" i="31"/>
  <c r="O352" i="31"/>
  <c r="P352" i="31"/>
  <c r="C353" i="31"/>
  <c r="D353" i="31"/>
  <c r="E353" i="31"/>
  <c r="F353" i="31"/>
  <c r="G353" i="31"/>
  <c r="H353" i="31"/>
  <c r="I353" i="31"/>
  <c r="J353" i="31"/>
  <c r="K353" i="31"/>
  <c r="L353" i="31"/>
  <c r="M353" i="31"/>
  <c r="N353" i="31"/>
  <c r="O353" i="31"/>
  <c r="P353" i="31"/>
  <c r="C354" i="31"/>
  <c r="D354" i="31"/>
  <c r="E354" i="31"/>
  <c r="F354" i="31"/>
  <c r="G354" i="31"/>
  <c r="H354" i="31"/>
  <c r="I354" i="31"/>
  <c r="J354" i="31"/>
  <c r="K354" i="31"/>
  <c r="L354" i="31"/>
  <c r="M354" i="31"/>
  <c r="N354" i="31"/>
  <c r="O354" i="31"/>
  <c r="P354" i="31"/>
  <c r="Q354" i="31"/>
  <c r="C355" i="31"/>
  <c r="D355" i="31"/>
  <c r="E355" i="31"/>
  <c r="F355" i="31"/>
  <c r="G355" i="31"/>
  <c r="H355" i="31"/>
  <c r="I355" i="31"/>
  <c r="J355" i="31"/>
  <c r="K355" i="31"/>
  <c r="L355" i="31"/>
  <c r="M355" i="31"/>
  <c r="N355" i="31"/>
  <c r="O355" i="31"/>
  <c r="P355" i="31"/>
  <c r="C356" i="31"/>
  <c r="Q356" i="31" s="1"/>
  <c r="D356" i="31"/>
  <c r="E356" i="31"/>
  <c r="F356" i="31"/>
  <c r="G356" i="31"/>
  <c r="H356" i="31"/>
  <c r="I356" i="31"/>
  <c r="J356" i="31"/>
  <c r="K356" i="31"/>
  <c r="L356" i="31"/>
  <c r="M356" i="31"/>
  <c r="N356" i="31"/>
  <c r="O356" i="31"/>
  <c r="P356" i="31"/>
  <c r="C357" i="31"/>
  <c r="D357" i="31"/>
  <c r="E357" i="31"/>
  <c r="F357" i="31"/>
  <c r="G357" i="31"/>
  <c r="H357" i="31"/>
  <c r="I357" i="31"/>
  <c r="J357" i="31"/>
  <c r="K357" i="31"/>
  <c r="L357" i="31"/>
  <c r="M357" i="31"/>
  <c r="N357" i="31"/>
  <c r="O357" i="31"/>
  <c r="P357" i="31"/>
  <c r="C358" i="31"/>
  <c r="D358" i="31"/>
  <c r="E358" i="31"/>
  <c r="F358" i="31"/>
  <c r="G358" i="31"/>
  <c r="H358" i="31"/>
  <c r="I358" i="31"/>
  <c r="J358" i="31"/>
  <c r="K358" i="31"/>
  <c r="L358" i="31"/>
  <c r="M358" i="31"/>
  <c r="N358" i="31"/>
  <c r="O358" i="31"/>
  <c r="P358" i="31"/>
  <c r="Q358" i="31"/>
  <c r="C359" i="31"/>
  <c r="D359" i="31"/>
  <c r="E359" i="31"/>
  <c r="F359" i="31"/>
  <c r="G359" i="31"/>
  <c r="H359" i="31"/>
  <c r="I359" i="31"/>
  <c r="J359" i="31"/>
  <c r="K359" i="31"/>
  <c r="L359" i="31"/>
  <c r="M359" i="31"/>
  <c r="N359" i="31"/>
  <c r="O359" i="31"/>
  <c r="P359" i="31"/>
  <c r="C360" i="31"/>
  <c r="D360" i="31"/>
  <c r="E360" i="31"/>
  <c r="F360" i="31"/>
  <c r="G360" i="31"/>
  <c r="H360" i="31"/>
  <c r="I360" i="31"/>
  <c r="J360" i="31"/>
  <c r="K360" i="31"/>
  <c r="L360" i="31"/>
  <c r="M360" i="31"/>
  <c r="N360" i="31"/>
  <c r="O360" i="31"/>
  <c r="P360" i="31"/>
  <c r="C361" i="31"/>
  <c r="D361" i="31"/>
  <c r="Q361" i="31" s="1"/>
  <c r="E361" i="31"/>
  <c r="F361" i="31"/>
  <c r="G361" i="31"/>
  <c r="H361" i="31"/>
  <c r="I361" i="31"/>
  <c r="J361" i="31"/>
  <c r="K361" i="31"/>
  <c r="L361" i="31"/>
  <c r="M361" i="31"/>
  <c r="N361" i="31"/>
  <c r="O361" i="31"/>
  <c r="P361" i="31"/>
  <c r="C362" i="31"/>
  <c r="D362" i="31"/>
  <c r="E362" i="31"/>
  <c r="F362" i="31"/>
  <c r="G362" i="31"/>
  <c r="H362" i="31"/>
  <c r="I362" i="31"/>
  <c r="J362" i="31"/>
  <c r="K362" i="31"/>
  <c r="L362" i="31"/>
  <c r="M362" i="31"/>
  <c r="N362" i="31"/>
  <c r="O362" i="31"/>
  <c r="P362" i="31"/>
  <c r="Q362" i="31"/>
  <c r="C363" i="31"/>
  <c r="D363" i="31"/>
  <c r="E363" i="31"/>
  <c r="F363" i="31"/>
  <c r="G363" i="31"/>
  <c r="H363" i="31"/>
  <c r="I363" i="31"/>
  <c r="J363" i="31"/>
  <c r="K363" i="31"/>
  <c r="L363" i="31"/>
  <c r="M363" i="31"/>
  <c r="N363" i="31"/>
  <c r="O363" i="31"/>
  <c r="P363" i="31"/>
  <c r="C364" i="31"/>
  <c r="D364" i="31"/>
  <c r="E364" i="31"/>
  <c r="F364" i="31"/>
  <c r="G364" i="31"/>
  <c r="H364" i="31"/>
  <c r="I364" i="31"/>
  <c r="J364" i="31"/>
  <c r="K364" i="31"/>
  <c r="L364" i="31"/>
  <c r="M364" i="31"/>
  <c r="N364" i="31"/>
  <c r="O364" i="31"/>
  <c r="P364" i="31"/>
  <c r="C365" i="31"/>
  <c r="D365" i="31"/>
  <c r="E365" i="31"/>
  <c r="F365" i="31"/>
  <c r="G365" i="31"/>
  <c r="H365" i="31"/>
  <c r="I365" i="31"/>
  <c r="J365" i="31"/>
  <c r="K365" i="31"/>
  <c r="L365" i="31"/>
  <c r="M365" i="31"/>
  <c r="N365" i="31"/>
  <c r="O365" i="31"/>
  <c r="P365" i="31"/>
  <c r="C366" i="31"/>
  <c r="D366" i="31"/>
  <c r="E366" i="31"/>
  <c r="F366" i="31"/>
  <c r="G366" i="31"/>
  <c r="H366" i="31"/>
  <c r="I366" i="31"/>
  <c r="J366" i="31"/>
  <c r="K366" i="31"/>
  <c r="L366" i="31"/>
  <c r="M366" i="31"/>
  <c r="N366" i="31"/>
  <c r="O366" i="31"/>
  <c r="P366" i="31"/>
  <c r="Q366" i="31"/>
  <c r="C367" i="31"/>
  <c r="D367" i="31"/>
  <c r="E367" i="31"/>
  <c r="F367" i="31"/>
  <c r="G367" i="31"/>
  <c r="H367" i="31"/>
  <c r="I367" i="31"/>
  <c r="J367" i="31"/>
  <c r="K367" i="31"/>
  <c r="L367" i="31"/>
  <c r="M367" i="31"/>
  <c r="N367" i="31"/>
  <c r="O367" i="31"/>
  <c r="P367" i="31"/>
  <c r="C368" i="31"/>
  <c r="D368" i="31"/>
  <c r="E368" i="31"/>
  <c r="F368" i="31"/>
  <c r="G368" i="31"/>
  <c r="H368" i="31"/>
  <c r="I368" i="31"/>
  <c r="J368" i="31"/>
  <c r="K368" i="31"/>
  <c r="L368" i="31"/>
  <c r="M368" i="31"/>
  <c r="N368" i="31"/>
  <c r="O368" i="31"/>
  <c r="P368" i="31"/>
  <c r="C369" i="31"/>
  <c r="D369" i="31"/>
  <c r="E369" i="31"/>
  <c r="F369" i="31"/>
  <c r="G369" i="31"/>
  <c r="H369" i="31"/>
  <c r="I369" i="31"/>
  <c r="J369" i="31"/>
  <c r="K369" i="31"/>
  <c r="L369" i="31"/>
  <c r="M369" i="31"/>
  <c r="N369" i="31"/>
  <c r="O369" i="31"/>
  <c r="P369" i="31"/>
  <c r="C370" i="31"/>
  <c r="D370" i="31"/>
  <c r="E370" i="31"/>
  <c r="F370" i="31"/>
  <c r="G370" i="31"/>
  <c r="H370" i="31"/>
  <c r="I370" i="31"/>
  <c r="J370" i="31"/>
  <c r="K370" i="31"/>
  <c r="L370" i="31"/>
  <c r="M370" i="31"/>
  <c r="N370" i="31"/>
  <c r="O370" i="31"/>
  <c r="P370" i="31"/>
  <c r="Q370" i="31"/>
  <c r="C371" i="31"/>
  <c r="Q371" i="31" s="1"/>
  <c r="D371" i="31"/>
  <c r="E371" i="31"/>
  <c r="F371" i="31"/>
  <c r="G371" i="31"/>
  <c r="H371" i="31"/>
  <c r="I371" i="31"/>
  <c r="J371" i="31"/>
  <c r="K371" i="31"/>
  <c r="L371" i="31"/>
  <c r="M371" i="31"/>
  <c r="N371" i="31"/>
  <c r="O371" i="31"/>
  <c r="P371" i="31"/>
  <c r="C372" i="31"/>
  <c r="Q372" i="31" s="1"/>
  <c r="D372" i="31"/>
  <c r="E372" i="31"/>
  <c r="F372" i="31"/>
  <c r="G372" i="31"/>
  <c r="G388" i="31" s="1"/>
  <c r="G396" i="31" s="1"/>
  <c r="H372" i="31"/>
  <c r="I372" i="31"/>
  <c r="J372" i="31"/>
  <c r="K372" i="31"/>
  <c r="L372" i="31"/>
  <c r="M372" i="31"/>
  <c r="N372" i="31"/>
  <c r="O372" i="31"/>
  <c r="P372" i="31"/>
  <c r="C373" i="31"/>
  <c r="D373" i="31"/>
  <c r="E373" i="31"/>
  <c r="F373" i="31"/>
  <c r="G373" i="31"/>
  <c r="H373" i="31"/>
  <c r="I373" i="31"/>
  <c r="J373" i="31"/>
  <c r="K373" i="31"/>
  <c r="L373" i="31"/>
  <c r="M373" i="31"/>
  <c r="N373" i="31"/>
  <c r="O373" i="31"/>
  <c r="P373" i="31"/>
  <c r="C374" i="31"/>
  <c r="D374" i="31"/>
  <c r="E374" i="31"/>
  <c r="F374" i="31"/>
  <c r="G374" i="31"/>
  <c r="H374" i="31"/>
  <c r="I374" i="31"/>
  <c r="J374" i="31"/>
  <c r="K374" i="31"/>
  <c r="L374" i="31"/>
  <c r="M374" i="31"/>
  <c r="N374" i="31"/>
  <c r="O374" i="31"/>
  <c r="P374" i="31"/>
  <c r="Q374" i="31"/>
  <c r="C375" i="31"/>
  <c r="D375" i="31"/>
  <c r="E375" i="31"/>
  <c r="F375" i="31"/>
  <c r="G375" i="31"/>
  <c r="H375" i="31"/>
  <c r="I375" i="31"/>
  <c r="J375" i="31"/>
  <c r="K375" i="31"/>
  <c r="L375" i="31"/>
  <c r="M375" i="31"/>
  <c r="N375" i="31"/>
  <c r="O375" i="31"/>
  <c r="P375" i="31"/>
  <c r="C376" i="31"/>
  <c r="D376" i="31"/>
  <c r="E376" i="31"/>
  <c r="F376" i="31"/>
  <c r="G376" i="31"/>
  <c r="H376" i="31"/>
  <c r="I376" i="31"/>
  <c r="J376" i="31"/>
  <c r="K376" i="31"/>
  <c r="L376" i="31"/>
  <c r="M376" i="31"/>
  <c r="N376" i="31"/>
  <c r="O376" i="31"/>
  <c r="P376" i="31"/>
  <c r="C377" i="31"/>
  <c r="D377" i="31"/>
  <c r="Q377" i="31" s="1"/>
  <c r="E377" i="31"/>
  <c r="F377" i="31"/>
  <c r="G377" i="31"/>
  <c r="H377" i="31"/>
  <c r="I377" i="31"/>
  <c r="J377" i="31"/>
  <c r="K377" i="31"/>
  <c r="L377" i="31"/>
  <c r="M377" i="31"/>
  <c r="N377" i="31"/>
  <c r="O377" i="31"/>
  <c r="P377" i="31"/>
  <c r="C378" i="31"/>
  <c r="D378" i="31"/>
  <c r="E378" i="31"/>
  <c r="F378" i="31"/>
  <c r="G378" i="31"/>
  <c r="H378" i="31"/>
  <c r="I378" i="31"/>
  <c r="J378" i="31"/>
  <c r="K378" i="31"/>
  <c r="L378" i="31"/>
  <c r="M378" i="31"/>
  <c r="N378" i="31"/>
  <c r="O378" i="31"/>
  <c r="P378" i="31"/>
  <c r="Q378" i="31"/>
  <c r="C379" i="31"/>
  <c r="Q379" i="31" s="1"/>
  <c r="D379" i="31"/>
  <c r="E379" i="31"/>
  <c r="F379" i="31"/>
  <c r="G379" i="31"/>
  <c r="H379" i="31"/>
  <c r="I379" i="31"/>
  <c r="J379" i="31"/>
  <c r="K379" i="31"/>
  <c r="L379" i="31"/>
  <c r="M379" i="31"/>
  <c r="N379" i="31"/>
  <c r="O379" i="31"/>
  <c r="P379" i="31"/>
  <c r="C380" i="31"/>
  <c r="D380" i="31"/>
  <c r="E380" i="31"/>
  <c r="F380" i="31"/>
  <c r="G380" i="31"/>
  <c r="H380" i="31"/>
  <c r="I380" i="31"/>
  <c r="J380" i="31"/>
  <c r="K380" i="31"/>
  <c r="L380" i="31"/>
  <c r="M380" i="31"/>
  <c r="N380" i="31"/>
  <c r="O380" i="31"/>
  <c r="P380" i="31"/>
  <c r="C381" i="31"/>
  <c r="D381" i="31"/>
  <c r="E381" i="31"/>
  <c r="F381" i="31"/>
  <c r="G381" i="31"/>
  <c r="H381" i="31"/>
  <c r="I381" i="31"/>
  <c r="J381" i="31"/>
  <c r="K381" i="31"/>
  <c r="L381" i="31"/>
  <c r="M381" i="31"/>
  <c r="N381" i="31"/>
  <c r="O381" i="31"/>
  <c r="P381" i="31"/>
  <c r="C382" i="31"/>
  <c r="D382" i="31"/>
  <c r="E382" i="31"/>
  <c r="F382" i="31"/>
  <c r="G382" i="31"/>
  <c r="H382" i="31"/>
  <c r="I382" i="31"/>
  <c r="J382" i="31"/>
  <c r="K382" i="31"/>
  <c r="L382" i="31"/>
  <c r="M382" i="31"/>
  <c r="N382" i="31"/>
  <c r="O382" i="31"/>
  <c r="P382" i="31"/>
  <c r="Q382" i="31"/>
  <c r="C383" i="31"/>
  <c r="D383" i="31"/>
  <c r="E383" i="31"/>
  <c r="F383" i="31"/>
  <c r="G383" i="31"/>
  <c r="H383" i="31"/>
  <c r="I383" i="31"/>
  <c r="J383" i="31"/>
  <c r="K383" i="31"/>
  <c r="L383" i="31"/>
  <c r="M383" i="31"/>
  <c r="N383" i="31"/>
  <c r="O383" i="31"/>
  <c r="P383" i="31"/>
  <c r="C384" i="31"/>
  <c r="D384" i="31"/>
  <c r="E384" i="31"/>
  <c r="F384" i="31"/>
  <c r="G384" i="31"/>
  <c r="H384" i="31"/>
  <c r="I384" i="31"/>
  <c r="J384" i="31"/>
  <c r="K384" i="31"/>
  <c r="L384" i="31"/>
  <c r="M384" i="31"/>
  <c r="N384" i="31"/>
  <c r="O384" i="31"/>
  <c r="P384" i="31"/>
  <c r="C385" i="31"/>
  <c r="D385" i="31"/>
  <c r="E385" i="31"/>
  <c r="F385" i="31"/>
  <c r="G385" i="31"/>
  <c r="H385" i="31"/>
  <c r="I385" i="31"/>
  <c r="J385" i="31"/>
  <c r="K385" i="31"/>
  <c r="L385" i="31"/>
  <c r="M385" i="31"/>
  <c r="N385" i="31"/>
  <c r="O385" i="31"/>
  <c r="P385" i="31"/>
  <c r="C386" i="31"/>
  <c r="D386" i="31"/>
  <c r="E386" i="31"/>
  <c r="F386" i="31"/>
  <c r="F388" i="31" s="1"/>
  <c r="F396" i="31" s="1"/>
  <c r="G386" i="31"/>
  <c r="H386" i="31"/>
  <c r="I386" i="31"/>
  <c r="J386" i="31"/>
  <c r="J388" i="31" s="1"/>
  <c r="J396" i="31" s="1"/>
  <c r="K386" i="31"/>
  <c r="L386" i="31"/>
  <c r="M386" i="31"/>
  <c r="N386" i="31"/>
  <c r="N388" i="31" s="1"/>
  <c r="N396" i="31" s="1"/>
  <c r="O386" i="31"/>
  <c r="P386" i="31"/>
  <c r="Q386" i="31"/>
  <c r="C387" i="31"/>
  <c r="Q387" i="31" s="1"/>
  <c r="D387" i="31"/>
  <c r="E387" i="31"/>
  <c r="F387" i="31"/>
  <c r="G387" i="31"/>
  <c r="H387" i="31"/>
  <c r="I387" i="31"/>
  <c r="J387" i="31"/>
  <c r="K387" i="31"/>
  <c r="L387" i="31"/>
  <c r="M387" i="31"/>
  <c r="N387" i="31"/>
  <c r="O387" i="31"/>
  <c r="P387" i="31"/>
  <c r="C388" i="31"/>
  <c r="D388" i="31"/>
  <c r="H388" i="31"/>
  <c r="K388" i="31"/>
  <c r="K396" i="31" s="1"/>
  <c r="L388" i="31"/>
  <c r="C389" i="31"/>
  <c r="E389" i="31"/>
  <c r="G389" i="31"/>
  <c r="G397" i="31" s="1"/>
  <c r="I389" i="31"/>
  <c r="K389" i="31"/>
  <c r="M389" i="31"/>
  <c r="D396" i="31"/>
  <c r="H396" i="31"/>
  <c r="L396" i="31"/>
  <c r="C397" i="31"/>
  <c r="E397" i="31"/>
  <c r="I397" i="31"/>
  <c r="K397" i="31"/>
  <c r="M397" i="31"/>
  <c r="F399" i="31"/>
  <c r="I399" i="31"/>
  <c r="L399" i="31"/>
  <c r="O399" i="31"/>
  <c r="F400" i="31"/>
  <c r="I400" i="31"/>
  <c r="L400" i="31"/>
  <c r="O400" i="31"/>
  <c r="I402" i="31"/>
  <c r="K402" i="31"/>
  <c r="L402" i="31"/>
  <c r="N402" i="31"/>
  <c r="P402" i="31"/>
  <c r="I403" i="31"/>
  <c r="K403" i="31"/>
  <c r="L403" i="31"/>
  <c r="N403" i="31"/>
  <c r="P403" i="31"/>
  <c r="C404" i="31"/>
  <c r="C405" i="31"/>
  <c r="E405" i="31"/>
  <c r="F405" i="31"/>
  <c r="G405" i="31"/>
  <c r="I405" i="31"/>
  <c r="J405" i="31"/>
  <c r="K405" i="31"/>
  <c r="M405" i="31"/>
  <c r="N405" i="31"/>
  <c r="C407" i="31"/>
  <c r="D407" i="31"/>
  <c r="E407" i="31"/>
  <c r="F407" i="31"/>
  <c r="G407" i="31"/>
  <c r="H407" i="31"/>
  <c r="I407" i="31"/>
  <c r="J407" i="31"/>
  <c r="K407" i="31"/>
  <c r="L407" i="31"/>
  <c r="M407" i="31"/>
  <c r="N407" i="31"/>
  <c r="O407" i="31"/>
  <c r="P407" i="31"/>
  <c r="C408" i="31"/>
  <c r="D408" i="31"/>
  <c r="E408" i="31"/>
  <c r="F408" i="31"/>
  <c r="G408" i="31"/>
  <c r="H408" i="31"/>
  <c r="I408" i="31"/>
  <c r="J408" i="31"/>
  <c r="K408" i="31"/>
  <c r="L408" i="31"/>
  <c r="M408" i="31"/>
  <c r="N408" i="31"/>
  <c r="O408" i="31"/>
  <c r="P408" i="31"/>
  <c r="C409" i="31"/>
  <c r="D409" i="31"/>
  <c r="E409" i="31"/>
  <c r="F409" i="31"/>
  <c r="G409" i="31"/>
  <c r="H409" i="31"/>
  <c r="I409" i="31"/>
  <c r="J409" i="31"/>
  <c r="K409" i="31"/>
  <c r="L409" i="31"/>
  <c r="M409" i="31"/>
  <c r="N409" i="31"/>
  <c r="O409" i="31"/>
  <c r="P409" i="31"/>
  <c r="C410" i="31"/>
  <c r="D410" i="31"/>
  <c r="E410" i="31"/>
  <c r="F410" i="31"/>
  <c r="G410" i="31"/>
  <c r="H410" i="31"/>
  <c r="I410" i="31"/>
  <c r="J410" i="31"/>
  <c r="K410" i="31"/>
  <c r="L410" i="31"/>
  <c r="M410" i="31"/>
  <c r="N410" i="31"/>
  <c r="O410" i="31"/>
  <c r="P410" i="31"/>
  <c r="Q410" i="31"/>
  <c r="C411" i="31"/>
  <c r="Q411" i="31" s="1"/>
  <c r="D411" i="31"/>
  <c r="E411" i="31"/>
  <c r="F411" i="31"/>
  <c r="G411" i="31"/>
  <c r="H411" i="31"/>
  <c r="I411" i="31"/>
  <c r="J411" i="31"/>
  <c r="K411" i="31"/>
  <c r="L411" i="31"/>
  <c r="M411" i="31"/>
  <c r="N411" i="31"/>
  <c r="O411" i="31"/>
  <c r="P411" i="31"/>
  <c r="C412" i="31"/>
  <c r="D412" i="31"/>
  <c r="E412" i="31"/>
  <c r="F412" i="31"/>
  <c r="G412" i="31"/>
  <c r="H412" i="31"/>
  <c r="I412" i="31"/>
  <c r="J412" i="31"/>
  <c r="K412" i="31"/>
  <c r="L412" i="31"/>
  <c r="M412" i="31"/>
  <c r="N412" i="31"/>
  <c r="O412" i="31"/>
  <c r="P412" i="31"/>
  <c r="C413" i="31"/>
  <c r="D413" i="31"/>
  <c r="E413" i="31"/>
  <c r="F413" i="31"/>
  <c r="G413" i="31"/>
  <c r="H413" i="31"/>
  <c r="I413" i="31"/>
  <c r="J413" i="31"/>
  <c r="K413" i="31"/>
  <c r="L413" i="31"/>
  <c r="M413" i="31"/>
  <c r="N413" i="31"/>
  <c r="O413" i="31"/>
  <c r="P413" i="31"/>
  <c r="C414" i="31"/>
  <c r="D414" i="31"/>
  <c r="E414" i="31"/>
  <c r="F414" i="31"/>
  <c r="G414" i="31"/>
  <c r="H414" i="31"/>
  <c r="I414" i="31"/>
  <c r="J414" i="31"/>
  <c r="K414" i="31"/>
  <c r="L414" i="31"/>
  <c r="M414" i="31"/>
  <c r="N414" i="31"/>
  <c r="O414" i="31"/>
  <c r="P414" i="31"/>
  <c r="Q414" i="31"/>
  <c r="C415" i="31"/>
  <c r="D415" i="31"/>
  <c r="E415" i="31"/>
  <c r="F415" i="31"/>
  <c r="G415" i="31"/>
  <c r="H415" i="31"/>
  <c r="I415" i="31"/>
  <c r="J415" i="31"/>
  <c r="K415" i="31"/>
  <c r="L415" i="31"/>
  <c r="M415" i="31"/>
  <c r="N415" i="31"/>
  <c r="O415" i="31"/>
  <c r="P415" i="31"/>
  <c r="C416" i="31"/>
  <c r="D416" i="31"/>
  <c r="E416" i="31"/>
  <c r="F416" i="31"/>
  <c r="G416" i="31"/>
  <c r="H416" i="31"/>
  <c r="I416" i="31"/>
  <c r="J416" i="31"/>
  <c r="K416" i="31"/>
  <c r="L416" i="31"/>
  <c r="M416" i="31"/>
  <c r="N416" i="31"/>
  <c r="O416" i="31"/>
  <c r="P416" i="31"/>
  <c r="C417" i="31"/>
  <c r="D417" i="31"/>
  <c r="E417" i="31"/>
  <c r="F417" i="31"/>
  <c r="G417" i="31"/>
  <c r="H417" i="31"/>
  <c r="I417" i="31"/>
  <c r="J417" i="31"/>
  <c r="K417" i="31"/>
  <c r="L417" i="31"/>
  <c r="M417" i="31"/>
  <c r="N417" i="31"/>
  <c r="O417" i="31"/>
  <c r="P417" i="31"/>
  <c r="C418" i="31"/>
  <c r="D418" i="31"/>
  <c r="E418" i="31"/>
  <c r="F418" i="31"/>
  <c r="G418" i="31"/>
  <c r="H418" i="31"/>
  <c r="I418" i="31"/>
  <c r="J418" i="31"/>
  <c r="K418" i="31"/>
  <c r="L418" i="31"/>
  <c r="M418" i="31"/>
  <c r="N418" i="31"/>
  <c r="O418" i="31"/>
  <c r="P418" i="31"/>
  <c r="Q418" i="31"/>
  <c r="C419" i="31"/>
  <c r="Q419" i="31" s="1"/>
  <c r="D419" i="31"/>
  <c r="E419" i="31"/>
  <c r="F419" i="31"/>
  <c r="G419" i="31"/>
  <c r="H419" i="31"/>
  <c r="I419" i="31"/>
  <c r="J419" i="31"/>
  <c r="K419" i="31"/>
  <c r="L419" i="31"/>
  <c r="M419" i="31"/>
  <c r="N419" i="31"/>
  <c r="O419" i="31"/>
  <c r="P419" i="31"/>
  <c r="C420" i="31"/>
  <c r="D420" i="31"/>
  <c r="E420" i="31"/>
  <c r="F420" i="31"/>
  <c r="G420" i="31"/>
  <c r="H420" i="31"/>
  <c r="I420" i="31"/>
  <c r="J420" i="31"/>
  <c r="K420" i="31"/>
  <c r="L420" i="31"/>
  <c r="M420" i="31"/>
  <c r="N420" i="31"/>
  <c r="O420" i="31"/>
  <c r="P420" i="31"/>
  <c r="C421" i="31"/>
  <c r="D421" i="31"/>
  <c r="E421" i="31"/>
  <c r="F421" i="31"/>
  <c r="G421" i="31"/>
  <c r="H421" i="31"/>
  <c r="I421" i="31"/>
  <c r="J421" i="31"/>
  <c r="K421" i="31"/>
  <c r="L421" i="31"/>
  <c r="M421" i="31"/>
  <c r="N421" i="31"/>
  <c r="O421" i="31"/>
  <c r="P421" i="31"/>
  <c r="C422" i="31"/>
  <c r="D422" i="31"/>
  <c r="E422" i="31"/>
  <c r="F422" i="31"/>
  <c r="G422" i="31"/>
  <c r="H422" i="31"/>
  <c r="I422" i="31"/>
  <c r="J422" i="31"/>
  <c r="K422" i="31"/>
  <c r="L422" i="31"/>
  <c r="M422" i="31"/>
  <c r="N422" i="31"/>
  <c r="O422" i="31"/>
  <c r="P422" i="31"/>
  <c r="Q422" i="31"/>
  <c r="C423" i="31"/>
  <c r="D423" i="31"/>
  <c r="E423" i="31"/>
  <c r="F423" i="31"/>
  <c r="G423" i="31"/>
  <c r="H423" i="31"/>
  <c r="I423" i="31"/>
  <c r="J423" i="31"/>
  <c r="K423" i="31"/>
  <c r="L423" i="31"/>
  <c r="M423" i="31"/>
  <c r="N423" i="31"/>
  <c r="O423" i="31"/>
  <c r="P423" i="31"/>
  <c r="C424" i="31"/>
  <c r="D424" i="31"/>
  <c r="E424" i="31"/>
  <c r="F424" i="31"/>
  <c r="G424" i="31"/>
  <c r="H424" i="31"/>
  <c r="I424" i="31"/>
  <c r="J424" i="31"/>
  <c r="K424" i="31"/>
  <c r="L424" i="31"/>
  <c r="M424" i="31"/>
  <c r="N424" i="31"/>
  <c r="O424" i="31"/>
  <c r="P424" i="31"/>
  <c r="C425" i="31"/>
  <c r="D425" i="31"/>
  <c r="E425" i="31"/>
  <c r="F425" i="31"/>
  <c r="G425" i="31"/>
  <c r="H425" i="31"/>
  <c r="I425" i="31"/>
  <c r="J425" i="31"/>
  <c r="K425" i="31"/>
  <c r="L425" i="31"/>
  <c r="M425" i="31"/>
  <c r="N425" i="31"/>
  <c r="O425" i="31"/>
  <c r="P425" i="31"/>
  <c r="C426" i="31"/>
  <c r="D426" i="31"/>
  <c r="E426" i="31"/>
  <c r="F426" i="31"/>
  <c r="G426" i="31"/>
  <c r="H426" i="31"/>
  <c r="I426" i="31"/>
  <c r="J426" i="31"/>
  <c r="K426" i="31"/>
  <c r="L426" i="31"/>
  <c r="M426" i="31"/>
  <c r="N426" i="31"/>
  <c r="O426" i="31"/>
  <c r="P426" i="31"/>
  <c r="Q426" i="31"/>
  <c r="C427" i="31"/>
  <c r="Q427" i="31" s="1"/>
  <c r="D427" i="31"/>
  <c r="E427" i="31"/>
  <c r="F427" i="31"/>
  <c r="G427" i="31"/>
  <c r="H427" i="31"/>
  <c r="I427" i="31"/>
  <c r="J427" i="31"/>
  <c r="K427" i="31"/>
  <c r="L427" i="31"/>
  <c r="M427" i="31"/>
  <c r="N427" i="31"/>
  <c r="O427" i="31"/>
  <c r="P427" i="31"/>
  <c r="C428" i="31"/>
  <c r="D428" i="31"/>
  <c r="E428" i="31"/>
  <c r="F428" i="31"/>
  <c r="G428" i="31"/>
  <c r="H428" i="31"/>
  <c r="I428" i="31"/>
  <c r="J428" i="31"/>
  <c r="K428" i="31"/>
  <c r="L428" i="31"/>
  <c r="M428" i="31"/>
  <c r="N428" i="31"/>
  <c r="O428" i="31"/>
  <c r="P428" i="31"/>
  <c r="C429" i="31"/>
  <c r="D429" i="31"/>
  <c r="E429" i="31"/>
  <c r="F429" i="31"/>
  <c r="G429" i="31"/>
  <c r="H429" i="31"/>
  <c r="I429" i="31"/>
  <c r="J429" i="31"/>
  <c r="K429" i="31"/>
  <c r="L429" i="31"/>
  <c r="M429" i="31"/>
  <c r="N429" i="31"/>
  <c r="O429" i="31"/>
  <c r="P429" i="31"/>
  <c r="C430" i="31"/>
  <c r="D430" i="31"/>
  <c r="E430" i="31"/>
  <c r="F430" i="31"/>
  <c r="G430" i="31"/>
  <c r="H430" i="31"/>
  <c r="I430" i="31"/>
  <c r="J430" i="31"/>
  <c r="K430" i="31"/>
  <c r="L430" i="31"/>
  <c r="M430" i="31"/>
  <c r="N430" i="31"/>
  <c r="O430" i="31"/>
  <c r="P430" i="31"/>
  <c r="Q430" i="31"/>
  <c r="C431" i="31"/>
  <c r="D431" i="31"/>
  <c r="E431" i="31"/>
  <c r="F431" i="31"/>
  <c r="G431" i="31"/>
  <c r="H431" i="31"/>
  <c r="I431" i="31"/>
  <c r="J431" i="31"/>
  <c r="K431" i="31"/>
  <c r="L431" i="31"/>
  <c r="M431" i="31"/>
  <c r="N431" i="31"/>
  <c r="O431" i="31"/>
  <c r="P431" i="31"/>
  <c r="C432" i="31"/>
  <c r="D432" i="31"/>
  <c r="E432" i="31"/>
  <c r="F432" i="31"/>
  <c r="G432" i="31"/>
  <c r="H432" i="31"/>
  <c r="I432" i="31"/>
  <c r="J432" i="31"/>
  <c r="K432" i="31"/>
  <c r="L432" i="31"/>
  <c r="M432" i="31"/>
  <c r="N432" i="31"/>
  <c r="O432" i="31"/>
  <c r="P432" i="31"/>
  <c r="C433" i="31"/>
  <c r="D433" i="31"/>
  <c r="E433" i="31"/>
  <c r="F433" i="31"/>
  <c r="G433" i="31"/>
  <c r="H433" i="31"/>
  <c r="I433" i="31"/>
  <c r="J433" i="31"/>
  <c r="K433" i="31"/>
  <c r="L433" i="31"/>
  <c r="M433" i="31"/>
  <c r="N433" i="31"/>
  <c r="O433" i="31"/>
  <c r="P433" i="31"/>
  <c r="C434" i="31"/>
  <c r="D434" i="31"/>
  <c r="E434" i="31"/>
  <c r="F434" i="31"/>
  <c r="G434" i="31"/>
  <c r="H434" i="31"/>
  <c r="I434" i="31"/>
  <c r="J434" i="31"/>
  <c r="K434" i="31"/>
  <c r="L434" i="31"/>
  <c r="M434" i="31"/>
  <c r="N434" i="31"/>
  <c r="O434" i="31"/>
  <c r="P434" i="31"/>
  <c r="Q434" i="31"/>
  <c r="C435" i="31"/>
  <c r="Q435" i="31" s="1"/>
  <c r="D435" i="31"/>
  <c r="E435" i="31"/>
  <c r="F435" i="31"/>
  <c r="G435" i="31"/>
  <c r="H435" i="31"/>
  <c r="I435" i="31"/>
  <c r="J435" i="31"/>
  <c r="K435" i="31"/>
  <c r="L435" i="31"/>
  <c r="M435" i="31"/>
  <c r="N435" i="31"/>
  <c r="O435" i="31"/>
  <c r="P435" i="31"/>
  <c r="C436" i="31"/>
  <c r="D436" i="31"/>
  <c r="E436" i="31"/>
  <c r="F436" i="31"/>
  <c r="G436" i="31"/>
  <c r="H436" i="31"/>
  <c r="I436" i="31"/>
  <c r="J436" i="31"/>
  <c r="K436" i="31"/>
  <c r="L436" i="31"/>
  <c r="M436" i="31"/>
  <c r="N436" i="31"/>
  <c r="O436" i="31"/>
  <c r="P436" i="31"/>
  <c r="C437" i="31"/>
  <c r="D437" i="31"/>
  <c r="E437" i="31"/>
  <c r="F437" i="31"/>
  <c r="G437" i="31"/>
  <c r="H437" i="31"/>
  <c r="I437" i="31"/>
  <c r="J437" i="31"/>
  <c r="K437" i="31"/>
  <c r="L437" i="31"/>
  <c r="M437" i="31"/>
  <c r="N437" i="31"/>
  <c r="O437" i="31"/>
  <c r="P437" i="31"/>
  <c r="C438" i="31"/>
  <c r="D438" i="31"/>
  <c r="E438" i="31"/>
  <c r="F438" i="31"/>
  <c r="G438" i="31"/>
  <c r="H438" i="31"/>
  <c r="I438" i="31"/>
  <c r="J438" i="31"/>
  <c r="K438" i="31"/>
  <c r="L438" i="31"/>
  <c r="M438" i="31"/>
  <c r="N438" i="31"/>
  <c r="O438" i="31"/>
  <c r="P438" i="31"/>
  <c r="Q438" i="31"/>
  <c r="C439" i="31"/>
  <c r="D439" i="31"/>
  <c r="E439" i="31"/>
  <c r="F439" i="31"/>
  <c r="G439" i="31"/>
  <c r="H439" i="31"/>
  <c r="I439" i="31"/>
  <c r="J439" i="31"/>
  <c r="K439" i="31"/>
  <c r="L439" i="31"/>
  <c r="M439" i="31"/>
  <c r="N439" i="31"/>
  <c r="O439" i="31"/>
  <c r="P439" i="31"/>
  <c r="C440" i="31"/>
  <c r="D440" i="31"/>
  <c r="E440" i="31"/>
  <c r="F440" i="31"/>
  <c r="G440" i="31"/>
  <c r="H440" i="31"/>
  <c r="I440" i="31"/>
  <c r="J440" i="31"/>
  <c r="K440" i="31"/>
  <c r="L440" i="31"/>
  <c r="M440" i="31"/>
  <c r="N440" i="31"/>
  <c r="O440" i="31"/>
  <c r="P440" i="31"/>
  <c r="C441" i="31"/>
  <c r="D441" i="31"/>
  <c r="E441" i="31"/>
  <c r="F441" i="31"/>
  <c r="G441" i="31"/>
  <c r="H441" i="31"/>
  <c r="I441" i="31"/>
  <c r="J441" i="31"/>
  <c r="K441" i="31"/>
  <c r="L441" i="31"/>
  <c r="M441" i="31"/>
  <c r="N441" i="31"/>
  <c r="O441" i="31"/>
  <c r="P441" i="31"/>
  <c r="C442" i="31"/>
  <c r="D442" i="31"/>
  <c r="E442" i="31"/>
  <c r="F442" i="31"/>
  <c r="G442" i="31"/>
  <c r="H442" i="31"/>
  <c r="I442" i="31"/>
  <c r="J442" i="31"/>
  <c r="K442" i="31"/>
  <c r="L442" i="31"/>
  <c r="M442" i="31"/>
  <c r="N442" i="31"/>
  <c r="O442" i="31"/>
  <c r="P442" i="31"/>
  <c r="Q442" i="31"/>
  <c r="C443" i="31"/>
  <c r="Q443" i="31" s="1"/>
  <c r="D443" i="31"/>
  <c r="E443" i="31"/>
  <c r="F443" i="31"/>
  <c r="G443" i="31"/>
  <c r="H443" i="31"/>
  <c r="I443" i="31"/>
  <c r="J443" i="31"/>
  <c r="K443" i="31"/>
  <c r="L443" i="31"/>
  <c r="M443" i="31"/>
  <c r="N443" i="31"/>
  <c r="O443" i="31"/>
  <c r="P443" i="31"/>
  <c r="C444" i="31"/>
  <c r="D444" i="31"/>
  <c r="E444" i="31"/>
  <c r="F444" i="31"/>
  <c r="G444" i="31"/>
  <c r="H444" i="31"/>
  <c r="I444" i="31"/>
  <c r="J444" i="31"/>
  <c r="K444" i="31"/>
  <c r="L444" i="31"/>
  <c r="M444" i="31"/>
  <c r="N444" i="31"/>
  <c r="O444" i="31"/>
  <c r="P444" i="31"/>
  <c r="C445" i="31"/>
  <c r="D445" i="31"/>
  <c r="E445" i="31"/>
  <c r="F445" i="31"/>
  <c r="G445" i="31"/>
  <c r="H445" i="31"/>
  <c r="I445" i="31"/>
  <c r="J445" i="31"/>
  <c r="K445" i="31"/>
  <c r="L445" i="31"/>
  <c r="M445" i="31"/>
  <c r="N445" i="31"/>
  <c r="O445" i="31"/>
  <c r="P445" i="31"/>
  <c r="C446" i="31"/>
  <c r="D446" i="31"/>
  <c r="E446" i="31"/>
  <c r="F446" i="31"/>
  <c r="G446" i="31"/>
  <c r="H446" i="31"/>
  <c r="I446" i="31"/>
  <c r="J446" i="31"/>
  <c r="K446" i="31"/>
  <c r="L446" i="31"/>
  <c r="M446" i="31"/>
  <c r="N446" i="31"/>
  <c r="O446" i="31"/>
  <c r="P446" i="31"/>
  <c r="Q446" i="31"/>
  <c r="C447" i="31"/>
  <c r="D447" i="31"/>
  <c r="E447" i="31"/>
  <c r="F447" i="31"/>
  <c r="G447" i="31"/>
  <c r="H447" i="31"/>
  <c r="I447" i="31"/>
  <c r="J447" i="31"/>
  <c r="J455" i="31" s="1"/>
  <c r="J463" i="31" s="1"/>
  <c r="K447" i="31"/>
  <c r="L447" i="31"/>
  <c r="M447" i="31"/>
  <c r="N447" i="31"/>
  <c r="O447" i="31"/>
  <c r="P447" i="31"/>
  <c r="C448" i="31"/>
  <c r="D448" i="31"/>
  <c r="E448" i="31"/>
  <c r="F448" i="31"/>
  <c r="G448" i="31"/>
  <c r="H448" i="31"/>
  <c r="I448" i="31"/>
  <c r="J448" i="31"/>
  <c r="K448" i="31"/>
  <c r="L448" i="31"/>
  <c r="M448" i="31"/>
  <c r="N448" i="31"/>
  <c r="O448" i="31"/>
  <c r="P448" i="31"/>
  <c r="C449" i="31"/>
  <c r="D449" i="31"/>
  <c r="E449" i="31"/>
  <c r="F449" i="31"/>
  <c r="G449" i="31"/>
  <c r="H449" i="31"/>
  <c r="I449" i="31"/>
  <c r="J449" i="31"/>
  <c r="K449" i="31"/>
  <c r="L449" i="31"/>
  <c r="M449" i="31"/>
  <c r="N449" i="31"/>
  <c r="O449" i="31"/>
  <c r="P449" i="31"/>
  <c r="C450" i="31"/>
  <c r="D450" i="31"/>
  <c r="E450" i="31"/>
  <c r="F450" i="31"/>
  <c r="G450" i="31"/>
  <c r="H450" i="31"/>
  <c r="I450" i="31"/>
  <c r="J450" i="31"/>
  <c r="K450" i="31"/>
  <c r="L450" i="31"/>
  <c r="M450" i="31"/>
  <c r="N450" i="31"/>
  <c r="O450" i="31"/>
  <c r="P450" i="31"/>
  <c r="Q450" i="31"/>
  <c r="C451" i="31"/>
  <c r="Q451" i="31" s="1"/>
  <c r="D451" i="31"/>
  <c r="E451" i="31"/>
  <c r="F451" i="31"/>
  <c r="G451" i="31"/>
  <c r="H451" i="31"/>
  <c r="I451" i="31"/>
  <c r="J451" i="31"/>
  <c r="K451" i="31"/>
  <c r="L451" i="31"/>
  <c r="M451" i="31"/>
  <c r="N451" i="31"/>
  <c r="O451" i="31"/>
  <c r="P451" i="31"/>
  <c r="C452" i="31"/>
  <c r="D452" i="31"/>
  <c r="D456" i="31" s="1"/>
  <c r="D464" i="31" s="1"/>
  <c r="E452" i="31"/>
  <c r="F452" i="31"/>
  <c r="G452" i="31"/>
  <c r="G456" i="31" s="1"/>
  <c r="G464" i="31" s="1"/>
  <c r="H452" i="31"/>
  <c r="H456" i="31" s="1"/>
  <c r="H464" i="31" s="1"/>
  <c r="I452" i="31"/>
  <c r="J452" i="31"/>
  <c r="K452" i="31"/>
  <c r="K456" i="31" s="1"/>
  <c r="K464" i="31" s="1"/>
  <c r="L452" i="31"/>
  <c r="L456" i="31" s="1"/>
  <c r="L464" i="31" s="1"/>
  <c r="M452" i="31"/>
  <c r="N452" i="31"/>
  <c r="O452" i="31"/>
  <c r="P452" i="31"/>
  <c r="C453" i="31"/>
  <c r="D453" i="31"/>
  <c r="E453" i="31"/>
  <c r="E455" i="31" s="1"/>
  <c r="E463" i="31" s="1"/>
  <c r="F453" i="31"/>
  <c r="G453" i="31"/>
  <c r="H453" i="31"/>
  <c r="I453" i="31"/>
  <c r="I455" i="31" s="1"/>
  <c r="I463" i="31" s="1"/>
  <c r="J453" i="31"/>
  <c r="K453" i="31"/>
  <c r="L453" i="31"/>
  <c r="M453" i="31"/>
  <c r="M455" i="31" s="1"/>
  <c r="M463" i="31" s="1"/>
  <c r="N453" i="31"/>
  <c r="O453" i="31"/>
  <c r="P453" i="31"/>
  <c r="C454" i="31"/>
  <c r="D454" i="31"/>
  <c r="E454" i="31"/>
  <c r="F454" i="31"/>
  <c r="G454" i="31"/>
  <c r="H454" i="31"/>
  <c r="I454" i="31"/>
  <c r="J454" i="31"/>
  <c r="K454" i="31"/>
  <c r="L454" i="31"/>
  <c r="M454" i="31"/>
  <c r="N454" i="31"/>
  <c r="O454" i="31"/>
  <c r="P454" i="31"/>
  <c r="Q454" i="31"/>
  <c r="C455" i="31"/>
  <c r="F455" i="31"/>
  <c r="F463" i="31" s="1"/>
  <c r="G455" i="31"/>
  <c r="K455" i="31"/>
  <c r="N455" i="31"/>
  <c r="N463" i="31" s="1"/>
  <c r="F456" i="31"/>
  <c r="J456" i="31"/>
  <c r="J464" i="31" s="1"/>
  <c r="N456" i="31"/>
  <c r="C463" i="31"/>
  <c r="G463" i="31"/>
  <c r="K463" i="31"/>
  <c r="F464" i="31"/>
  <c r="N464" i="31"/>
  <c r="F466" i="31"/>
  <c r="I466" i="31"/>
  <c r="L466" i="31"/>
  <c r="O466" i="31"/>
  <c r="F467" i="31"/>
  <c r="I467" i="31"/>
  <c r="L467" i="31"/>
  <c r="O467" i="31"/>
  <c r="I469" i="31"/>
  <c r="K469" i="31"/>
  <c r="L469" i="31"/>
  <c r="N469" i="31"/>
  <c r="P469" i="31"/>
  <c r="I470" i="31"/>
  <c r="K470" i="31"/>
  <c r="L470" i="31"/>
  <c r="N470" i="31"/>
  <c r="P470" i="31"/>
  <c r="C3" i="18"/>
  <c r="D3" i="18"/>
  <c r="E3" i="18"/>
  <c r="F3" i="18"/>
  <c r="F3" i="20" s="1"/>
  <c r="G3" i="18"/>
  <c r="H3" i="18"/>
  <c r="I3" i="18"/>
  <c r="J3" i="18"/>
  <c r="J3" i="20" s="1"/>
  <c r="K3" i="18"/>
  <c r="L3" i="18"/>
  <c r="M3" i="18"/>
  <c r="N3" i="18"/>
  <c r="N3" i="20" s="1"/>
  <c r="X4" i="18"/>
  <c r="G1" i="18" s="1"/>
  <c r="Y4" i="18"/>
  <c r="Z4" i="18"/>
  <c r="AA4" i="18"/>
  <c r="G172" i="18" s="1"/>
  <c r="B174" i="18" s="1"/>
  <c r="AB4" i="18"/>
  <c r="AC4" i="18"/>
  <c r="AD4" i="18"/>
  <c r="AE4" i="18"/>
  <c r="AH4" i="18"/>
  <c r="C5" i="18"/>
  <c r="D5" i="18"/>
  <c r="E5" i="18"/>
  <c r="F5" i="18"/>
  <c r="G5" i="18"/>
  <c r="H5" i="18"/>
  <c r="I5" i="18"/>
  <c r="J5" i="18"/>
  <c r="K5" i="18"/>
  <c r="L5" i="18"/>
  <c r="M5" i="18"/>
  <c r="N5" i="18"/>
  <c r="C6" i="18"/>
  <c r="D6" i="18"/>
  <c r="E6" i="18"/>
  <c r="F6" i="18"/>
  <c r="G6" i="18"/>
  <c r="H6" i="18"/>
  <c r="I6" i="18"/>
  <c r="J6" i="18"/>
  <c r="K6" i="18"/>
  <c r="L6" i="18"/>
  <c r="M6" i="18"/>
  <c r="N6" i="18"/>
  <c r="C7" i="18"/>
  <c r="D7" i="18"/>
  <c r="E7" i="18"/>
  <c r="F7" i="18"/>
  <c r="G7" i="18"/>
  <c r="H7" i="18"/>
  <c r="I7" i="18"/>
  <c r="J7" i="18"/>
  <c r="K7" i="18"/>
  <c r="L7" i="18"/>
  <c r="M7" i="18"/>
  <c r="N7" i="18"/>
  <c r="C8" i="18"/>
  <c r="D8" i="18"/>
  <c r="E8" i="18"/>
  <c r="F8" i="18"/>
  <c r="G8" i="18"/>
  <c r="H8" i="18"/>
  <c r="I8" i="18"/>
  <c r="J8" i="18"/>
  <c r="K8" i="18"/>
  <c r="L8" i="18"/>
  <c r="M8" i="18"/>
  <c r="N8" i="18"/>
  <c r="C9" i="18"/>
  <c r="D9" i="18"/>
  <c r="E9" i="18"/>
  <c r="F9" i="18"/>
  <c r="G9" i="18"/>
  <c r="H9" i="18"/>
  <c r="I9" i="18"/>
  <c r="J9" i="18"/>
  <c r="K9" i="18"/>
  <c r="L9" i="18"/>
  <c r="M9" i="18"/>
  <c r="N9" i="18"/>
  <c r="C10" i="18"/>
  <c r="D10" i="18"/>
  <c r="E10" i="18"/>
  <c r="F10" i="18"/>
  <c r="G10" i="18"/>
  <c r="H10" i="18"/>
  <c r="I10" i="18"/>
  <c r="J10" i="18"/>
  <c r="K10" i="18"/>
  <c r="L10" i="18"/>
  <c r="M10" i="18"/>
  <c r="N10" i="18"/>
  <c r="C11" i="18"/>
  <c r="D11" i="18"/>
  <c r="E11" i="18"/>
  <c r="F11" i="18"/>
  <c r="G11" i="18"/>
  <c r="H11" i="18"/>
  <c r="I11" i="18"/>
  <c r="J11" i="18"/>
  <c r="K11" i="18"/>
  <c r="L11" i="18"/>
  <c r="M11" i="18"/>
  <c r="N11" i="18"/>
  <c r="C12" i="18"/>
  <c r="D12" i="18"/>
  <c r="E12" i="18"/>
  <c r="F12" i="18"/>
  <c r="G12" i="18"/>
  <c r="H12" i="18"/>
  <c r="I12" i="18"/>
  <c r="J12" i="18"/>
  <c r="K12" i="18"/>
  <c r="L12" i="18"/>
  <c r="M12" i="18"/>
  <c r="N12" i="18"/>
  <c r="C13" i="18"/>
  <c r="D13" i="18"/>
  <c r="E13" i="18"/>
  <c r="F13" i="18"/>
  <c r="G13" i="18"/>
  <c r="H13" i="18"/>
  <c r="I13" i="18"/>
  <c r="J13" i="18"/>
  <c r="K13" i="18"/>
  <c r="L13" i="18"/>
  <c r="M13" i="18"/>
  <c r="N13" i="18"/>
  <c r="C14" i="18"/>
  <c r="D14" i="18"/>
  <c r="E14" i="18"/>
  <c r="F14" i="18"/>
  <c r="G14" i="18"/>
  <c r="H14" i="18"/>
  <c r="I14" i="18"/>
  <c r="J14" i="18"/>
  <c r="K14" i="18"/>
  <c r="L14" i="18"/>
  <c r="M14" i="18"/>
  <c r="N14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C16" i="18"/>
  <c r="D16" i="18"/>
  <c r="E16" i="18"/>
  <c r="F16" i="18"/>
  <c r="G16" i="18"/>
  <c r="H16" i="18"/>
  <c r="I16" i="18"/>
  <c r="J16" i="18"/>
  <c r="K16" i="18"/>
  <c r="L16" i="18"/>
  <c r="M16" i="18"/>
  <c r="N16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C19" i="18"/>
  <c r="D19" i="18"/>
  <c r="E19" i="18"/>
  <c r="F19" i="18"/>
  <c r="G19" i="18"/>
  <c r="H19" i="18"/>
  <c r="I19" i="18"/>
  <c r="J19" i="18"/>
  <c r="K19" i="18"/>
  <c r="L19" i="18"/>
  <c r="M19" i="18"/>
  <c r="N19" i="18"/>
  <c r="C20" i="18"/>
  <c r="D20" i="18"/>
  <c r="E20" i="18"/>
  <c r="F20" i="18"/>
  <c r="G20" i="18"/>
  <c r="H20" i="18"/>
  <c r="I20" i="18"/>
  <c r="J20" i="18"/>
  <c r="K20" i="18"/>
  <c r="L20" i="18"/>
  <c r="M20" i="18"/>
  <c r="N20" i="18"/>
  <c r="C21" i="18"/>
  <c r="D21" i="18"/>
  <c r="E21" i="18"/>
  <c r="F21" i="18"/>
  <c r="G21" i="18"/>
  <c r="H21" i="18"/>
  <c r="I21" i="18"/>
  <c r="J21" i="18"/>
  <c r="K21" i="18"/>
  <c r="L21" i="18"/>
  <c r="M21" i="18"/>
  <c r="N21" i="18"/>
  <c r="C22" i="18"/>
  <c r="D22" i="18"/>
  <c r="E22" i="18"/>
  <c r="F22" i="18"/>
  <c r="G22" i="18"/>
  <c r="H22" i="18"/>
  <c r="I22" i="18"/>
  <c r="J22" i="18"/>
  <c r="K22" i="18"/>
  <c r="L22" i="18"/>
  <c r="M22" i="18"/>
  <c r="N22" i="18"/>
  <c r="C23" i="18"/>
  <c r="D23" i="18"/>
  <c r="E23" i="18"/>
  <c r="F23" i="18"/>
  <c r="G23" i="18"/>
  <c r="H23" i="18"/>
  <c r="I23" i="18"/>
  <c r="J23" i="18"/>
  <c r="K23" i="18"/>
  <c r="L23" i="18"/>
  <c r="M23" i="18"/>
  <c r="N23" i="18"/>
  <c r="C24" i="18"/>
  <c r="D24" i="18"/>
  <c r="E24" i="18"/>
  <c r="F24" i="18"/>
  <c r="G24" i="18"/>
  <c r="H24" i="18"/>
  <c r="I24" i="18"/>
  <c r="J24" i="18"/>
  <c r="K24" i="18"/>
  <c r="L24" i="18"/>
  <c r="M24" i="18"/>
  <c r="N24" i="18"/>
  <c r="C25" i="18"/>
  <c r="D25" i="18"/>
  <c r="E25" i="18"/>
  <c r="F25" i="18"/>
  <c r="G25" i="18"/>
  <c r="H25" i="18"/>
  <c r="I25" i="18"/>
  <c r="J25" i="18"/>
  <c r="K25" i="18"/>
  <c r="L25" i="18"/>
  <c r="M25" i="18"/>
  <c r="N25" i="18"/>
  <c r="C26" i="18"/>
  <c r="D26" i="18"/>
  <c r="E26" i="18"/>
  <c r="F26" i="18"/>
  <c r="G26" i="18"/>
  <c r="H26" i="18"/>
  <c r="I26" i="18"/>
  <c r="J26" i="18"/>
  <c r="K26" i="18"/>
  <c r="L26" i="18"/>
  <c r="M26" i="18"/>
  <c r="N26" i="18"/>
  <c r="C27" i="18"/>
  <c r="D27" i="18"/>
  <c r="E27" i="18"/>
  <c r="F27" i="18"/>
  <c r="G27" i="18"/>
  <c r="H27" i="18"/>
  <c r="I27" i="18"/>
  <c r="J27" i="18"/>
  <c r="K27" i="18"/>
  <c r="L27" i="18"/>
  <c r="M27" i="18"/>
  <c r="N27" i="18"/>
  <c r="C28" i="18"/>
  <c r="D28" i="18"/>
  <c r="E28" i="18"/>
  <c r="F28" i="18"/>
  <c r="G28" i="18"/>
  <c r="H28" i="18"/>
  <c r="I28" i="18"/>
  <c r="J28" i="18"/>
  <c r="K28" i="18"/>
  <c r="L28" i="18"/>
  <c r="M28" i="18"/>
  <c r="N28" i="18"/>
  <c r="C29" i="18"/>
  <c r="D29" i="18"/>
  <c r="E29" i="18"/>
  <c r="F29" i="18"/>
  <c r="G29" i="18"/>
  <c r="H29" i="18"/>
  <c r="I29" i="18"/>
  <c r="J29" i="18"/>
  <c r="K29" i="18"/>
  <c r="L29" i="18"/>
  <c r="M29" i="18"/>
  <c r="N29" i="18"/>
  <c r="C31" i="18"/>
  <c r="D31" i="18"/>
  <c r="E31" i="18"/>
  <c r="F31" i="18"/>
  <c r="G31" i="18"/>
  <c r="H31" i="18"/>
  <c r="I31" i="18"/>
  <c r="J31" i="18"/>
  <c r="K31" i="18"/>
  <c r="L31" i="18"/>
  <c r="M31" i="18"/>
  <c r="N31" i="18"/>
  <c r="G59" i="18"/>
  <c r="B61" i="18"/>
  <c r="C61" i="18"/>
  <c r="D61" i="18"/>
  <c r="E61" i="18"/>
  <c r="G61" i="18"/>
  <c r="H61" i="18"/>
  <c r="I61" i="18"/>
  <c r="K61" i="18"/>
  <c r="L61" i="18"/>
  <c r="M61" i="18"/>
  <c r="C63" i="18"/>
  <c r="D63" i="18"/>
  <c r="E63" i="18"/>
  <c r="F63" i="18"/>
  <c r="G63" i="18"/>
  <c r="H63" i="18"/>
  <c r="I63" i="18"/>
  <c r="J63" i="18"/>
  <c r="K63" i="18"/>
  <c r="L63" i="18"/>
  <c r="M63" i="18"/>
  <c r="N63" i="18"/>
  <c r="C64" i="18"/>
  <c r="D64" i="18"/>
  <c r="E64" i="18"/>
  <c r="F64" i="18"/>
  <c r="G64" i="18"/>
  <c r="H64" i="18"/>
  <c r="I64" i="18"/>
  <c r="J64" i="18"/>
  <c r="K64" i="18"/>
  <c r="L64" i="18"/>
  <c r="M64" i="18"/>
  <c r="N64" i="18"/>
  <c r="C65" i="18"/>
  <c r="D65" i="18"/>
  <c r="E65" i="18"/>
  <c r="F65" i="18"/>
  <c r="G65" i="18"/>
  <c r="H65" i="18"/>
  <c r="I65" i="18"/>
  <c r="J65" i="18"/>
  <c r="K65" i="18"/>
  <c r="L65" i="18"/>
  <c r="M65" i="18"/>
  <c r="N65" i="18"/>
  <c r="C66" i="18"/>
  <c r="D66" i="18"/>
  <c r="E66" i="18"/>
  <c r="F66" i="18"/>
  <c r="G66" i="18"/>
  <c r="H66" i="18"/>
  <c r="I66" i="18"/>
  <c r="J66" i="18"/>
  <c r="K66" i="18"/>
  <c r="L66" i="18"/>
  <c r="M66" i="18"/>
  <c r="N66" i="18"/>
  <c r="C67" i="18"/>
  <c r="D67" i="18"/>
  <c r="E67" i="18"/>
  <c r="F67" i="18"/>
  <c r="G67" i="18"/>
  <c r="H67" i="18"/>
  <c r="I67" i="18"/>
  <c r="J67" i="18"/>
  <c r="K67" i="18"/>
  <c r="L67" i="18"/>
  <c r="M67" i="18"/>
  <c r="N67" i="18"/>
  <c r="C68" i="18"/>
  <c r="D68" i="18"/>
  <c r="E68" i="18"/>
  <c r="F68" i="18"/>
  <c r="G68" i="18"/>
  <c r="H68" i="18"/>
  <c r="I68" i="18"/>
  <c r="J68" i="18"/>
  <c r="K68" i="18"/>
  <c r="L68" i="18"/>
  <c r="M68" i="18"/>
  <c r="N68" i="18"/>
  <c r="C69" i="18"/>
  <c r="D69" i="18"/>
  <c r="E69" i="18"/>
  <c r="F69" i="18"/>
  <c r="G69" i="18"/>
  <c r="H69" i="18"/>
  <c r="I69" i="18"/>
  <c r="J69" i="18"/>
  <c r="K69" i="18"/>
  <c r="L69" i="18"/>
  <c r="M69" i="18"/>
  <c r="N69" i="18"/>
  <c r="C70" i="18"/>
  <c r="D70" i="18"/>
  <c r="E70" i="18"/>
  <c r="F70" i="18"/>
  <c r="G70" i="18"/>
  <c r="H70" i="18"/>
  <c r="I70" i="18"/>
  <c r="J70" i="18"/>
  <c r="K70" i="18"/>
  <c r="L70" i="18"/>
  <c r="M70" i="18"/>
  <c r="N70" i="18"/>
  <c r="C71" i="18"/>
  <c r="D71" i="18"/>
  <c r="E71" i="18"/>
  <c r="F71" i="18"/>
  <c r="G71" i="18"/>
  <c r="H71" i="18"/>
  <c r="I71" i="18"/>
  <c r="J71" i="18"/>
  <c r="K71" i="18"/>
  <c r="L71" i="18"/>
  <c r="M71" i="18"/>
  <c r="N71" i="18"/>
  <c r="C72" i="18"/>
  <c r="D72" i="18"/>
  <c r="E72" i="18"/>
  <c r="F72" i="18"/>
  <c r="G72" i="18"/>
  <c r="H72" i="18"/>
  <c r="I72" i="18"/>
  <c r="J72" i="18"/>
  <c r="K72" i="18"/>
  <c r="L72" i="18"/>
  <c r="M72" i="18"/>
  <c r="N72" i="18"/>
  <c r="C73" i="18"/>
  <c r="D73" i="18"/>
  <c r="E73" i="18"/>
  <c r="F73" i="18"/>
  <c r="G73" i="18"/>
  <c r="H73" i="18"/>
  <c r="I73" i="18"/>
  <c r="J73" i="18"/>
  <c r="K73" i="18"/>
  <c r="L73" i="18"/>
  <c r="M73" i="18"/>
  <c r="N73" i="18"/>
  <c r="C74" i="18"/>
  <c r="D74" i="18"/>
  <c r="E74" i="18"/>
  <c r="F74" i="18"/>
  <c r="G74" i="18"/>
  <c r="H74" i="18"/>
  <c r="I74" i="18"/>
  <c r="J74" i="18"/>
  <c r="K74" i="18"/>
  <c r="L74" i="18"/>
  <c r="M74" i="18"/>
  <c r="N74" i="18"/>
  <c r="C75" i="18"/>
  <c r="D75" i="18"/>
  <c r="E75" i="18"/>
  <c r="F75" i="18"/>
  <c r="G75" i="18"/>
  <c r="H75" i="18"/>
  <c r="I75" i="18"/>
  <c r="J75" i="18"/>
  <c r="K75" i="18"/>
  <c r="L75" i="18"/>
  <c r="M75" i="18"/>
  <c r="N75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C77" i="18"/>
  <c r="D77" i="18"/>
  <c r="E77" i="18"/>
  <c r="F77" i="18"/>
  <c r="G77" i="18"/>
  <c r="H77" i="18"/>
  <c r="I77" i="18"/>
  <c r="J77" i="18"/>
  <c r="K77" i="18"/>
  <c r="L77" i="18"/>
  <c r="M77" i="18"/>
  <c r="N77" i="18"/>
  <c r="C78" i="18"/>
  <c r="D78" i="18"/>
  <c r="E78" i="18"/>
  <c r="F78" i="18"/>
  <c r="G78" i="18"/>
  <c r="H78" i="18"/>
  <c r="I78" i="18"/>
  <c r="J78" i="18"/>
  <c r="K78" i="18"/>
  <c r="L78" i="18"/>
  <c r="M78" i="18"/>
  <c r="N78" i="18"/>
  <c r="C79" i="18"/>
  <c r="D79" i="18"/>
  <c r="E79" i="18"/>
  <c r="F79" i="18"/>
  <c r="G79" i="18"/>
  <c r="H79" i="18"/>
  <c r="I79" i="18"/>
  <c r="J79" i="18"/>
  <c r="K79" i="18"/>
  <c r="L79" i="18"/>
  <c r="M79" i="18"/>
  <c r="N79" i="18"/>
  <c r="C80" i="18"/>
  <c r="D80" i="18"/>
  <c r="E80" i="18"/>
  <c r="F80" i="18"/>
  <c r="G80" i="18"/>
  <c r="H80" i="18"/>
  <c r="I80" i="18"/>
  <c r="J80" i="18"/>
  <c r="K80" i="18"/>
  <c r="L80" i="18"/>
  <c r="M80" i="18"/>
  <c r="N80" i="18"/>
  <c r="C81" i="18"/>
  <c r="D81" i="18"/>
  <c r="E81" i="18"/>
  <c r="F81" i="18"/>
  <c r="G81" i="18"/>
  <c r="H81" i="18"/>
  <c r="I81" i="18"/>
  <c r="J81" i="18"/>
  <c r="K81" i="18"/>
  <c r="L81" i="18"/>
  <c r="M81" i="18"/>
  <c r="N81" i="18"/>
  <c r="C82" i="18"/>
  <c r="D82" i="18"/>
  <c r="E82" i="18"/>
  <c r="F82" i="18"/>
  <c r="G82" i="18"/>
  <c r="H82" i="18"/>
  <c r="I82" i="18"/>
  <c r="J82" i="18"/>
  <c r="K82" i="18"/>
  <c r="L82" i="18"/>
  <c r="M82" i="18"/>
  <c r="N82" i="18"/>
  <c r="C83" i="18"/>
  <c r="D83" i="18"/>
  <c r="E83" i="18"/>
  <c r="F83" i="18"/>
  <c r="G83" i="18"/>
  <c r="H83" i="18"/>
  <c r="I83" i="18"/>
  <c r="J83" i="18"/>
  <c r="K83" i="18"/>
  <c r="L83" i="18"/>
  <c r="M83" i="18"/>
  <c r="N83" i="18"/>
  <c r="C84" i="18"/>
  <c r="D84" i="18"/>
  <c r="E84" i="18"/>
  <c r="F84" i="18"/>
  <c r="G84" i="18"/>
  <c r="H84" i="18"/>
  <c r="I84" i="18"/>
  <c r="J84" i="18"/>
  <c r="K84" i="18"/>
  <c r="L84" i="18"/>
  <c r="M84" i="18"/>
  <c r="N84" i="18"/>
  <c r="C85" i="18"/>
  <c r="D85" i="18"/>
  <c r="E85" i="18"/>
  <c r="F85" i="18"/>
  <c r="G85" i="18"/>
  <c r="H85" i="18"/>
  <c r="I85" i="18"/>
  <c r="J85" i="18"/>
  <c r="K85" i="18"/>
  <c r="L85" i="18"/>
  <c r="M85" i="18"/>
  <c r="N85" i="18"/>
  <c r="C86" i="18"/>
  <c r="D86" i="18"/>
  <c r="E86" i="18"/>
  <c r="F86" i="18"/>
  <c r="G86" i="18"/>
  <c r="H86" i="18"/>
  <c r="I86" i="18"/>
  <c r="J86" i="18"/>
  <c r="K86" i="18"/>
  <c r="L86" i="18"/>
  <c r="M86" i="18"/>
  <c r="N86" i="18"/>
  <c r="C87" i="18"/>
  <c r="D87" i="18"/>
  <c r="E87" i="18"/>
  <c r="F87" i="18"/>
  <c r="G87" i="18"/>
  <c r="H87" i="18"/>
  <c r="I87" i="18"/>
  <c r="J87" i="18"/>
  <c r="K87" i="18"/>
  <c r="L87" i="18"/>
  <c r="M87" i="18"/>
  <c r="N87" i="18"/>
  <c r="C89" i="18"/>
  <c r="D89" i="18"/>
  <c r="E89" i="18"/>
  <c r="F89" i="18"/>
  <c r="G89" i="18"/>
  <c r="H89" i="18"/>
  <c r="I89" i="18"/>
  <c r="J89" i="18"/>
  <c r="K89" i="18"/>
  <c r="L89" i="18"/>
  <c r="M89" i="18"/>
  <c r="N89" i="18"/>
  <c r="G114" i="18"/>
  <c r="B116" i="18" s="1"/>
  <c r="C116" i="18"/>
  <c r="C174" i="18" s="1"/>
  <c r="C231" i="18" s="1"/>
  <c r="D116" i="18"/>
  <c r="E116" i="18"/>
  <c r="G116" i="18"/>
  <c r="G174" i="18" s="1"/>
  <c r="G231" i="18" s="1"/>
  <c r="G289" i="18" s="1"/>
  <c r="G347" i="18" s="1"/>
  <c r="G405" i="18" s="1"/>
  <c r="H116" i="18"/>
  <c r="I116" i="18"/>
  <c r="K116" i="18"/>
  <c r="K174" i="18" s="1"/>
  <c r="K231" i="18" s="1"/>
  <c r="L116" i="18"/>
  <c r="M116" i="18"/>
  <c r="C118" i="18"/>
  <c r="D118" i="18"/>
  <c r="E118" i="18"/>
  <c r="F118" i="18"/>
  <c r="G118" i="18"/>
  <c r="H118" i="18"/>
  <c r="I118" i="18"/>
  <c r="J118" i="18"/>
  <c r="K118" i="18"/>
  <c r="L118" i="18"/>
  <c r="M118" i="18"/>
  <c r="N118" i="18"/>
  <c r="C119" i="18"/>
  <c r="D119" i="18"/>
  <c r="E119" i="18"/>
  <c r="F119" i="18"/>
  <c r="G119" i="18"/>
  <c r="H119" i="18"/>
  <c r="I119" i="18"/>
  <c r="J119" i="18"/>
  <c r="K119" i="18"/>
  <c r="L119" i="18"/>
  <c r="M119" i="18"/>
  <c r="N119" i="18"/>
  <c r="C120" i="18"/>
  <c r="D120" i="18"/>
  <c r="E120" i="18"/>
  <c r="F120" i="18"/>
  <c r="G120" i="18"/>
  <c r="H120" i="18"/>
  <c r="I120" i="18"/>
  <c r="J120" i="18"/>
  <c r="K120" i="18"/>
  <c r="L120" i="18"/>
  <c r="M120" i="18"/>
  <c r="N120" i="18"/>
  <c r="C121" i="18"/>
  <c r="D121" i="18"/>
  <c r="E121" i="18"/>
  <c r="F121" i="18"/>
  <c r="G121" i="18"/>
  <c r="H121" i="18"/>
  <c r="I121" i="18"/>
  <c r="J121" i="18"/>
  <c r="K121" i="18"/>
  <c r="L121" i="18"/>
  <c r="M121" i="18"/>
  <c r="N121" i="18"/>
  <c r="C122" i="18"/>
  <c r="D122" i="18"/>
  <c r="E122" i="18"/>
  <c r="F122" i="18"/>
  <c r="G122" i="18"/>
  <c r="H122" i="18"/>
  <c r="I122" i="18"/>
  <c r="J122" i="18"/>
  <c r="K122" i="18"/>
  <c r="L122" i="18"/>
  <c r="M122" i="18"/>
  <c r="N122" i="18"/>
  <c r="C123" i="18"/>
  <c r="D123" i="18"/>
  <c r="E123" i="18"/>
  <c r="F123" i="18"/>
  <c r="G123" i="18"/>
  <c r="H123" i="18"/>
  <c r="I123" i="18"/>
  <c r="J123" i="18"/>
  <c r="K123" i="18"/>
  <c r="L123" i="18"/>
  <c r="M123" i="18"/>
  <c r="N123" i="18"/>
  <c r="C124" i="18"/>
  <c r="D124" i="18"/>
  <c r="E124" i="18"/>
  <c r="F124" i="18"/>
  <c r="G124" i="18"/>
  <c r="H124" i="18"/>
  <c r="I124" i="18"/>
  <c r="J124" i="18"/>
  <c r="K124" i="18"/>
  <c r="L124" i="18"/>
  <c r="M124" i="18"/>
  <c r="N124" i="18"/>
  <c r="C125" i="18"/>
  <c r="D125" i="18"/>
  <c r="E125" i="18"/>
  <c r="F125" i="18"/>
  <c r="G125" i="18"/>
  <c r="H125" i="18"/>
  <c r="I125" i="18"/>
  <c r="J125" i="18"/>
  <c r="K125" i="18"/>
  <c r="L125" i="18"/>
  <c r="M125" i="18"/>
  <c r="N125" i="18"/>
  <c r="C126" i="18"/>
  <c r="D126" i="18"/>
  <c r="E126" i="18"/>
  <c r="F126" i="18"/>
  <c r="G126" i="18"/>
  <c r="H126" i="18"/>
  <c r="I126" i="18"/>
  <c r="J126" i="18"/>
  <c r="K126" i="18"/>
  <c r="L126" i="18"/>
  <c r="M126" i="18"/>
  <c r="N126" i="18"/>
  <c r="C127" i="18"/>
  <c r="D127" i="18"/>
  <c r="E127" i="18"/>
  <c r="F127" i="18"/>
  <c r="G127" i="18"/>
  <c r="H127" i="18"/>
  <c r="I127" i="18"/>
  <c r="J127" i="18"/>
  <c r="K127" i="18"/>
  <c r="L127" i="18"/>
  <c r="M127" i="18"/>
  <c r="N127" i="18"/>
  <c r="C128" i="18"/>
  <c r="D128" i="18"/>
  <c r="E128" i="18"/>
  <c r="F128" i="18"/>
  <c r="G128" i="18"/>
  <c r="H128" i="18"/>
  <c r="I128" i="18"/>
  <c r="J128" i="18"/>
  <c r="K128" i="18"/>
  <c r="L128" i="18"/>
  <c r="M128" i="18"/>
  <c r="N128" i="18"/>
  <c r="C129" i="18"/>
  <c r="D129" i="18"/>
  <c r="E129" i="18"/>
  <c r="F129" i="18"/>
  <c r="G129" i="18"/>
  <c r="H129" i="18"/>
  <c r="I129" i="18"/>
  <c r="J129" i="18"/>
  <c r="K129" i="18"/>
  <c r="L129" i="18"/>
  <c r="M129" i="18"/>
  <c r="N129" i="18"/>
  <c r="C130" i="18"/>
  <c r="D130" i="18"/>
  <c r="E130" i="18"/>
  <c r="F130" i="18"/>
  <c r="G130" i="18"/>
  <c r="H130" i="18"/>
  <c r="I130" i="18"/>
  <c r="J130" i="18"/>
  <c r="K130" i="18"/>
  <c r="L130" i="18"/>
  <c r="M130" i="18"/>
  <c r="N130" i="18"/>
  <c r="C131" i="18"/>
  <c r="D131" i="18"/>
  <c r="E131" i="18"/>
  <c r="F131" i="18"/>
  <c r="G131" i="18"/>
  <c r="H131" i="18"/>
  <c r="I131" i="18"/>
  <c r="J131" i="18"/>
  <c r="K131" i="18"/>
  <c r="L131" i="18"/>
  <c r="M131" i="18"/>
  <c r="N131" i="18"/>
  <c r="C132" i="18"/>
  <c r="D132" i="18"/>
  <c r="E132" i="18"/>
  <c r="F132" i="18"/>
  <c r="G132" i="18"/>
  <c r="H132" i="18"/>
  <c r="I132" i="18"/>
  <c r="J132" i="18"/>
  <c r="K132" i="18"/>
  <c r="L132" i="18"/>
  <c r="M132" i="18"/>
  <c r="N132" i="18"/>
  <c r="C133" i="18"/>
  <c r="D133" i="18"/>
  <c r="E133" i="18"/>
  <c r="F133" i="18"/>
  <c r="G133" i="18"/>
  <c r="H133" i="18"/>
  <c r="I133" i="18"/>
  <c r="J133" i="18"/>
  <c r="K133" i="18"/>
  <c r="L133" i="18"/>
  <c r="M133" i="18"/>
  <c r="N133" i="18"/>
  <c r="C134" i="18"/>
  <c r="D134" i="18"/>
  <c r="E134" i="18"/>
  <c r="F134" i="18"/>
  <c r="G134" i="18"/>
  <c r="H134" i="18"/>
  <c r="I134" i="18"/>
  <c r="J134" i="18"/>
  <c r="K134" i="18"/>
  <c r="L134" i="18"/>
  <c r="M134" i="18"/>
  <c r="N134" i="18"/>
  <c r="C135" i="18"/>
  <c r="D135" i="18"/>
  <c r="E135" i="18"/>
  <c r="F135" i="18"/>
  <c r="G135" i="18"/>
  <c r="H135" i="18"/>
  <c r="I135" i="18"/>
  <c r="J135" i="18"/>
  <c r="K135" i="18"/>
  <c r="L135" i="18"/>
  <c r="M135" i="18"/>
  <c r="N135" i="18"/>
  <c r="C136" i="18"/>
  <c r="D136" i="18"/>
  <c r="E136" i="18"/>
  <c r="F136" i="18"/>
  <c r="G136" i="18"/>
  <c r="H136" i="18"/>
  <c r="I136" i="18"/>
  <c r="J136" i="18"/>
  <c r="K136" i="18"/>
  <c r="L136" i="18"/>
  <c r="M136" i="18"/>
  <c r="N136" i="18"/>
  <c r="C137" i="18"/>
  <c r="D137" i="18"/>
  <c r="E137" i="18"/>
  <c r="F137" i="18"/>
  <c r="G137" i="18"/>
  <c r="H137" i="18"/>
  <c r="I137" i="18"/>
  <c r="J137" i="18"/>
  <c r="K137" i="18"/>
  <c r="L137" i="18"/>
  <c r="M137" i="18"/>
  <c r="N137" i="18"/>
  <c r="C138" i="18"/>
  <c r="D138" i="18"/>
  <c r="E138" i="18"/>
  <c r="F138" i="18"/>
  <c r="G138" i="18"/>
  <c r="H138" i="18"/>
  <c r="I138" i="18"/>
  <c r="J138" i="18"/>
  <c r="K138" i="18"/>
  <c r="L138" i="18"/>
  <c r="M138" i="18"/>
  <c r="N138" i="18"/>
  <c r="C139" i="18"/>
  <c r="D139" i="18"/>
  <c r="E139" i="18"/>
  <c r="F139" i="18"/>
  <c r="G139" i="18"/>
  <c r="H139" i="18"/>
  <c r="I139" i="18"/>
  <c r="J139" i="18"/>
  <c r="K139" i="18"/>
  <c r="L139" i="18"/>
  <c r="M139" i="18"/>
  <c r="N139" i="18"/>
  <c r="C140" i="18"/>
  <c r="D140" i="18"/>
  <c r="E140" i="18"/>
  <c r="F140" i="18"/>
  <c r="G140" i="18"/>
  <c r="H140" i="18"/>
  <c r="I140" i="18"/>
  <c r="J140" i="18"/>
  <c r="K140" i="18"/>
  <c r="L140" i="18"/>
  <c r="M140" i="18"/>
  <c r="N140" i="18"/>
  <c r="C141" i="18"/>
  <c r="D141" i="18"/>
  <c r="E141" i="18"/>
  <c r="F141" i="18"/>
  <c r="G141" i="18"/>
  <c r="H141" i="18"/>
  <c r="I141" i="18"/>
  <c r="J141" i="18"/>
  <c r="K141" i="18"/>
  <c r="L141" i="18"/>
  <c r="M141" i="18"/>
  <c r="N141" i="18"/>
  <c r="C142" i="18"/>
  <c r="D142" i="18"/>
  <c r="E142" i="18"/>
  <c r="F142" i="18"/>
  <c r="G142" i="18"/>
  <c r="H142" i="18"/>
  <c r="I142" i="18"/>
  <c r="J142" i="18"/>
  <c r="K142" i="18"/>
  <c r="L142" i="18"/>
  <c r="M142" i="18"/>
  <c r="N142" i="18"/>
  <c r="C144" i="18"/>
  <c r="D144" i="18"/>
  <c r="E144" i="18"/>
  <c r="F144" i="18"/>
  <c r="G144" i="18"/>
  <c r="H144" i="18"/>
  <c r="I144" i="18"/>
  <c r="J144" i="18"/>
  <c r="K144" i="18"/>
  <c r="L144" i="18"/>
  <c r="M144" i="18"/>
  <c r="N144" i="18"/>
  <c r="N145" i="18"/>
  <c r="C143" i="18" s="1"/>
  <c r="D174" i="18"/>
  <c r="D231" i="18" s="1"/>
  <c r="D289" i="18" s="1"/>
  <c r="D347" i="18" s="1"/>
  <c r="D405" i="18" s="1"/>
  <c r="E174" i="18"/>
  <c r="H174" i="18"/>
  <c r="H231" i="18" s="1"/>
  <c r="H289" i="18" s="1"/>
  <c r="I174" i="18"/>
  <c r="L174" i="18"/>
  <c r="L231" i="18" s="1"/>
  <c r="L289" i="18" s="1"/>
  <c r="L347" i="18" s="1"/>
  <c r="L405" i="18" s="1"/>
  <c r="M174" i="18"/>
  <c r="C176" i="18"/>
  <c r="D176" i="18"/>
  <c r="E176" i="18"/>
  <c r="F176" i="18"/>
  <c r="G176" i="18"/>
  <c r="H176" i="18"/>
  <c r="I176" i="18"/>
  <c r="J176" i="18"/>
  <c r="K176" i="18"/>
  <c r="L176" i="18"/>
  <c r="M176" i="18"/>
  <c r="N176" i="18"/>
  <c r="C177" i="18"/>
  <c r="D177" i="18"/>
  <c r="E177" i="18"/>
  <c r="F177" i="18"/>
  <c r="G177" i="18"/>
  <c r="H177" i="18"/>
  <c r="I177" i="18"/>
  <c r="J177" i="18"/>
  <c r="K177" i="18"/>
  <c r="L177" i="18"/>
  <c r="M177" i="18"/>
  <c r="N177" i="18"/>
  <c r="C178" i="18"/>
  <c r="D178" i="18"/>
  <c r="E178" i="18"/>
  <c r="F178" i="18"/>
  <c r="G178" i="18"/>
  <c r="H178" i="18"/>
  <c r="I178" i="18"/>
  <c r="J178" i="18"/>
  <c r="K178" i="18"/>
  <c r="L178" i="18"/>
  <c r="M178" i="18"/>
  <c r="N178" i="18"/>
  <c r="C179" i="18"/>
  <c r="D179" i="18"/>
  <c r="E179" i="18"/>
  <c r="F179" i="18"/>
  <c r="G179" i="18"/>
  <c r="H179" i="18"/>
  <c r="I179" i="18"/>
  <c r="J179" i="18"/>
  <c r="K179" i="18"/>
  <c r="L179" i="18"/>
  <c r="M179" i="18"/>
  <c r="N179" i="18"/>
  <c r="C180" i="18"/>
  <c r="D180" i="18"/>
  <c r="E180" i="18"/>
  <c r="F180" i="18"/>
  <c r="G180" i="18"/>
  <c r="H180" i="18"/>
  <c r="I180" i="18"/>
  <c r="J180" i="18"/>
  <c r="K180" i="18"/>
  <c r="L180" i="18"/>
  <c r="M180" i="18"/>
  <c r="N180" i="18"/>
  <c r="C181" i="18"/>
  <c r="D181" i="18"/>
  <c r="E181" i="18"/>
  <c r="F181" i="18"/>
  <c r="G181" i="18"/>
  <c r="H181" i="18"/>
  <c r="I181" i="18"/>
  <c r="J181" i="18"/>
  <c r="K181" i="18"/>
  <c r="L181" i="18"/>
  <c r="M181" i="18"/>
  <c r="N181" i="18"/>
  <c r="C182" i="18"/>
  <c r="D182" i="18"/>
  <c r="E182" i="18"/>
  <c r="F182" i="18"/>
  <c r="G182" i="18"/>
  <c r="H182" i="18"/>
  <c r="I182" i="18"/>
  <c r="J182" i="18"/>
  <c r="K182" i="18"/>
  <c r="L182" i="18"/>
  <c r="M182" i="18"/>
  <c r="N182" i="18"/>
  <c r="C183" i="18"/>
  <c r="D183" i="18"/>
  <c r="E183" i="18"/>
  <c r="F183" i="18"/>
  <c r="G183" i="18"/>
  <c r="H183" i="18"/>
  <c r="I183" i="18"/>
  <c r="J183" i="18"/>
  <c r="K183" i="18"/>
  <c r="L183" i="18"/>
  <c r="M183" i="18"/>
  <c r="N183" i="18"/>
  <c r="C184" i="18"/>
  <c r="D184" i="18"/>
  <c r="E184" i="18"/>
  <c r="F184" i="18"/>
  <c r="G184" i="18"/>
  <c r="H184" i="18"/>
  <c r="I184" i="18"/>
  <c r="J184" i="18"/>
  <c r="K184" i="18"/>
  <c r="L184" i="18"/>
  <c r="M184" i="18"/>
  <c r="N184" i="18"/>
  <c r="C185" i="18"/>
  <c r="D185" i="18"/>
  <c r="E185" i="18"/>
  <c r="F185" i="18"/>
  <c r="G185" i="18"/>
  <c r="H185" i="18"/>
  <c r="I185" i="18"/>
  <c r="J185" i="18"/>
  <c r="K185" i="18"/>
  <c r="L185" i="18"/>
  <c r="M185" i="18"/>
  <c r="N185" i="18"/>
  <c r="C186" i="18"/>
  <c r="D186" i="18"/>
  <c r="E186" i="18"/>
  <c r="F186" i="18"/>
  <c r="G186" i="18"/>
  <c r="H186" i="18"/>
  <c r="I186" i="18"/>
  <c r="J186" i="18"/>
  <c r="K186" i="18"/>
  <c r="L186" i="18"/>
  <c r="M186" i="18"/>
  <c r="N186" i="18"/>
  <c r="C187" i="18"/>
  <c r="D187" i="18"/>
  <c r="E187" i="18"/>
  <c r="F187" i="18"/>
  <c r="G187" i="18"/>
  <c r="H187" i="18"/>
  <c r="I187" i="18"/>
  <c r="J187" i="18"/>
  <c r="K187" i="18"/>
  <c r="L187" i="18"/>
  <c r="M187" i="18"/>
  <c r="N187" i="18"/>
  <c r="C188" i="18"/>
  <c r="D188" i="18"/>
  <c r="E188" i="18"/>
  <c r="F188" i="18"/>
  <c r="G188" i="18"/>
  <c r="H188" i="18"/>
  <c r="I188" i="18"/>
  <c r="J188" i="18"/>
  <c r="K188" i="18"/>
  <c r="L188" i="18"/>
  <c r="M188" i="18"/>
  <c r="N188" i="18"/>
  <c r="C189" i="18"/>
  <c r="D189" i="18"/>
  <c r="E189" i="18"/>
  <c r="F189" i="18"/>
  <c r="G189" i="18"/>
  <c r="H189" i="18"/>
  <c r="I189" i="18"/>
  <c r="J189" i="18"/>
  <c r="K189" i="18"/>
  <c r="L189" i="18"/>
  <c r="M189" i="18"/>
  <c r="N189" i="18"/>
  <c r="C190" i="18"/>
  <c r="D190" i="18"/>
  <c r="E190" i="18"/>
  <c r="F190" i="18"/>
  <c r="G190" i="18"/>
  <c r="H190" i="18"/>
  <c r="I190" i="18"/>
  <c r="J190" i="18"/>
  <c r="K190" i="18"/>
  <c r="L190" i="18"/>
  <c r="M190" i="18"/>
  <c r="N190" i="18"/>
  <c r="C191" i="18"/>
  <c r="D191" i="18"/>
  <c r="E191" i="18"/>
  <c r="F191" i="18"/>
  <c r="G191" i="18"/>
  <c r="H191" i="18"/>
  <c r="I191" i="18"/>
  <c r="J191" i="18"/>
  <c r="K191" i="18"/>
  <c r="L191" i="18"/>
  <c r="M191" i="18"/>
  <c r="N191" i="18"/>
  <c r="C192" i="18"/>
  <c r="D192" i="18"/>
  <c r="E192" i="18"/>
  <c r="F192" i="18"/>
  <c r="G192" i="18"/>
  <c r="H192" i="18"/>
  <c r="I192" i="18"/>
  <c r="J192" i="18"/>
  <c r="K192" i="18"/>
  <c r="L192" i="18"/>
  <c r="M192" i="18"/>
  <c r="N192" i="18"/>
  <c r="C193" i="18"/>
  <c r="D193" i="18"/>
  <c r="E193" i="18"/>
  <c r="F193" i="18"/>
  <c r="G193" i="18"/>
  <c r="H193" i="18"/>
  <c r="I193" i="18"/>
  <c r="J193" i="18"/>
  <c r="K193" i="18"/>
  <c r="L193" i="18"/>
  <c r="M193" i="18"/>
  <c r="N193" i="18"/>
  <c r="C194" i="18"/>
  <c r="D194" i="18"/>
  <c r="E194" i="18"/>
  <c r="F194" i="18"/>
  <c r="G194" i="18"/>
  <c r="H194" i="18"/>
  <c r="I194" i="18"/>
  <c r="J194" i="18"/>
  <c r="K194" i="18"/>
  <c r="L194" i="18"/>
  <c r="M194" i="18"/>
  <c r="N194" i="18"/>
  <c r="C195" i="18"/>
  <c r="D195" i="18"/>
  <c r="E195" i="18"/>
  <c r="F195" i="18"/>
  <c r="G195" i="18"/>
  <c r="H195" i="18"/>
  <c r="I195" i="18"/>
  <c r="J195" i="18"/>
  <c r="K195" i="18"/>
  <c r="L195" i="18"/>
  <c r="M195" i="18"/>
  <c r="N195" i="18"/>
  <c r="C196" i="18"/>
  <c r="D196" i="18"/>
  <c r="E196" i="18"/>
  <c r="F196" i="18"/>
  <c r="G196" i="18"/>
  <c r="H196" i="18"/>
  <c r="I196" i="18"/>
  <c r="J196" i="18"/>
  <c r="K196" i="18"/>
  <c r="L196" i="18"/>
  <c r="M196" i="18"/>
  <c r="N196" i="18"/>
  <c r="C197" i="18"/>
  <c r="D197" i="18"/>
  <c r="E197" i="18"/>
  <c r="F197" i="18"/>
  <c r="G197" i="18"/>
  <c r="H197" i="18"/>
  <c r="I197" i="18"/>
  <c r="J197" i="18"/>
  <c r="K197" i="18"/>
  <c r="L197" i="18"/>
  <c r="M197" i="18"/>
  <c r="N197" i="18"/>
  <c r="C198" i="18"/>
  <c r="D198" i="18"/>
  <c r="E198" i="18"/>
  <c r="F198" i="18"/>
  <c r="G198" i="18"/>
  <c r="H198" i="18"/>
  <c r="I198" i="18"/>
  <c r="J198" i="18"/>
  <c r="K198" i="18"/>
  <c r="L198" i="18"/>
  <c r="M198" i="18"/>
  <c r="N198" i="18"/>
  <c r="C199" i="18"/>
  <c r="D199" i="18"/>
  <c r="E199" i="18"/>
  <c r="F199" i="18"/>
  <c r="G199" i="18"/>
  <c r="H199" i="18"/>
  <c r="I199" i="18"/>
  <c r="J199" i="18"/>
  <c r="K199" i="18"/>
  <c r="L199" i="18"/>
  <c r="M199" i="18"/>
  <c r="N199" i="18"/>
  <c r="C200" i="18"/>
  <c r="D200" i="18"/>
  <c r="E200" i="18"/>
  <c r="F200" i="18"/>
  <c r="G200" i="18"/>
  <c r="H200" i="18"/>
  <c r="I200" i="18"/>
  <c r="J200" i="18"/>
  <c r="K200" i="18"/>
  <c r="L200" i="18"/>
  <c r="M200" i="18"/>
  <c r="N200" i="18"/>
  <c r="C202" i="18"/>
  <c r="D202" i="18"/>
  <c r="E202" i="18"/>
  <c r="F202" i="18"/>
  <c r="G202" i="18"/>
  <c r="H202" i="18"/>
  <c r="I202" i="18"/>
  <c r="J202" i="18"/>
  <c r="K202" i="18"/>
  <c r="L202" i="18"/>
  <c r="M202" i="18"/>
  <c r="N202" i="18"/>
  <c r="G229" i="18"/>
  <c r="B231" i="18" s="1"/>
  <c r="E231" i="18"/>
  <c r="E289" i="18" s="1"/>
  <c r="E347" i="18" s="1"/>
  <c r="E405" i="18" s="1"/>
  <c r="I231" i="18"/>
  <c r="I289" i="18" s="1"/>
  <c r="I347" i="18" s="1"/>
  <c r="I405" i="18" s="1"/>
  <c r="M231" i="18"/>
  <c r="M289" i="18" s="1"/>
  <c r="M347" i="18" s="1"/>
  <c r="M405" i="18" s="1"/>
  <c r="C233" i="18"/>
  <c r="D233" i="18"/>
  <c r="E233" i="18"/>
  <c r="F233" i="18"/>
  <c r="G233" i="18"/>
  <c r="H233" i="18"/>
  <c r="I233" i="18"/>
  <c r="I407" i="18" s="1"/>
  <c r="J233" i="18"/>
  <c r="K233" i="18"/>
  <c r="L233" i="18"/>
  <c r="M233" i="18"/>
  <c r="M407" i="18" s="1"/>
  <c r="N233" i="18"/>
  <c r="C234" i="18"/>
  <c r="D234" i="18"/>
  <c r="E234" i="18"/>
  <c r="E408" i="18" s="1"/>
  <c r="F234" i="18"/>
  <c r="G234" i="18"/>
  <c r="H234" i="18"/>
  <c r="I234" i="18"/>
  <c r="I408" i="18" s="1"/>
  <c r="J234" i="18"/>
  <c r="K234" i="18"/>
  <c r="L234" i="18"/>
  <c r="M234" i="18"/>
  <c r="M408" i="18" s="1"/>
  <c r="N234" i="18"/>
  <c r="C235" i="18"/>
  <c r="D235" i="18"/>
  <c r="E235" i="18"/>
  <c r="E409" i="18" s="1"/>
  <c r="F235" i="18"/>
  <c r="G235" i="18"/>
  <c r="H235" i="18"/>
  <c r="I235" i="18"/>
  <c r="I409" i="18" s="1"/>
  <c r="J235" i="18"/>
  <c r="K235" i="18"/>
  <c r="L235" i="18"/>
  <c r="M235" i="18"/>
  <c r="M409" i="18" s="1"/>
  <c r="N235" i="18"/>
  <c r="C236" i="18"/>
  <c r="D236" i="18"/>
  <c r="E236" i="18"/>
  <c r="E410" i="18" s="1"/>
  <c r="F236" i="18"/>
  <c r="G236" i="18"/>
  <c r="H236" i="18"/>
  <c r="I236" i="18"/>
  <c r="I410" i="18" s="1"/>
  <c r="J236" i="18"/>
  <c r="K236" i="18"/>
  <c r="L236" i="18"/>
  <c r="M236" i="18"/>
  <c r="M410" i="18" s="1"/>
  <c r="N236" i="18"/>
  <c r="C237" i="18"/>
  <c r="D237" i="18"/>
  <c r="E237" i="18"/>
  <c r="E411" i="18" s="1"/>
  <c r="F237" i="18"/>
  <c r="G237" i="18"/>
  <c r="H237" i="18"/>
  <c r="I237" i="18"/>
  <c r="I411" i="18" s="1"/>
  <c r="J237" i="18"/>
  <c r="K237" i="18"/>
  <c r="L237" i="18"/>
  <c r="M237" i="18"/>
  <c r="M411" i="18" s="1"/>
  <c r="N237" i="18"/>
  <c r="C238" i="18"/>
  <c r="D238" i="18"/>
  <c r="E238" i="18"/>
  <c r="E412" i="18" s="1"/>
  <c r="F238" i="18"/>
  <c r="G238" i="18"/>
  <c r="H238" i="18"/>
  <c r="I238" i="18"/>
  <c r="I412" i="18" s="1"/>
  <c r="J238" i="18"/>
  <c r="K238" i="18"/>
  <c r="L238" i="18"/>
  <c r="M238" i="18"/>
  <c r="M412" i="18" s="1"/>
  <c r="N238" i="18"/>
  <c r="C239" i="18"/>
  <c r="D239" i="18"/>
  <c r="E239" i="18"/>
  <c r="E413" i="18" s="1"/>
  <c r="F239" i="18"/>
  <c r="G239" i="18"/>
  <c r="H239" i="18"/>
  <c r="I239" i="18"/>
  <c r="I413" i="18" s="1"/>
  <c r="J239" i="18"/>
  <c r="K239" i="18"/>
  <c r="L239" i="18"/>
  <c r="M239" i="18"/>
  <c r="M413" i="18" s="1"/>
  <c r="N239" i="18"/>
  <c r="C240" i="18"/>
  <c r="D240" i="18"/>
  <c r="E240" i="18"/>
  <c r="E414" i="18" s="1"/>
  <c r="F240" i="18"/>
  <c r="G240" i="18"/>
  <c r="H240" i="18"/>
  <c r="I240" i="18"/>
  <c r="I414" i="18" s="1"/>
  <c r="J240" i="18"/>
  <c r="K240" i="18"/>
  <c r="L240" i="18"/>
  <c r="M240" i="18"/>
  <c r="M414" i="18" s="1"/>
  <c r="N240" i="18"/>
  <c r="C241" i="18"/>
  <c r="D241" i="18"/>
  <c r="E241" i="18"/>
  <c r="E415" i="18" s="1"/>
  <c r="F241" i="18"/>
  <c r="G241" i="18"/>
  <c r="H241" i="18"/>
  <c r="I241" i="18"/>
  <c r="I415" i="18" s="1"/>
  <c r="J241" i="18"/>
  <c r="K241" i="18"/>
  <c r="L241" i="18"/>
  <c r="M241" i="18"/>
  <c r="M415" i="18" s="1"/>
  <c r="N241" i="18"/>
  <c r="C242" i="18"/>
  <c r="D242" i="18"/>
  <c r="E242" i="18"/>
  <c r="E416" i="18" s="1"/>
  <c r="F242" i="18"/>
  <c r="G242" i="18"/>
  <c r="H242" i="18"/>
  <c r="I242" i="18"/>
  <c r="I416" i="18" s="1"/>
  <c r="J242" i="18"/>
  <c r="K242" i="18"/>
  <c r="L242" i="18"/>
  <c r="M242" i="18"/>
  <c r="M416" i="18" s="1"/>
  <c r="N242" i="18"/>
  <c r="C243" i="18"/>
  <c r="D243" i="18"/>
  <c r="E243" i="18"/>
  <c r="E417" i="18" s="1"/>
  <c r="F243" i="18"/>
  <c r="G243" i="18"/>
  <c r="H243" i="18"/>
  <c r="I243" i="18"/>
  <c r="I417" i="18" s="1"/>
  <c r="J243" i="18"/>
  <c r="K243" i="18"/>
  <c r="L243" i="18"/>
  <c r="M243" i="18"/>
  <c r="M417" i="18" s="1"/>
  <c r="N243" i="18"/>
  <c r="C244" i="18"/>
  <c r="D244" i="18"/>
  <c r="E244" i="18"/>
  <c r="E418" i="18" s="1"/>
  <c r="F244" i="18"/>
  <c r="G244" i="18"/>
  <c r="H244" i="18"/>
  <c r="I244" i="18"/>
  <c r="I418" i="18" s="1"/>
  <c r="J244" i="18"/>
  <c r="K244" i="18"/>
  <c r="L244" i="18"/>
  <c r="M244" i="18"/>
  <c r="M418" i="18" s="1"/>
  <c r="N244" i="18"/>
  <c r="C245" i="18"/>
  <c r="D245" i="18"/>
  <c r="E245" i="18"/>
  <c r="E419" i="18" s="1"/>
  <c r="F245" i="18"/>
  <c r="G245" i="18"/>
  <c r="H245" i="18"/>
  <c r="I245" i="18"/>
  <c r="I419" i="18" s="1"/>
  <c r="J245" i="18"/>
  <c r="K245" i="18"/>
  <c r="L245" i="18"/>
  <c r="M245" i="18"/>
  <c r="M419" i="18" s="1"/>
  <c r="N245" i="18"/>
  <c r="C246" i="18"/>
  <c r="D246" i="18"/>
  <c r="E246" i="18"/>
  <c r="E420" i="18" s="1"/>
  <c r="F246" i="18"/>
  <c r="G246" i="18"/>
  <c r="H246" i="18"/>
  <c r="I246" i="18"/>
  <c r="I420" i="18" s="1"/>
  <c r="J246" i="18"/>
  <c r="K246" i="18"/>
  <c r="L246" i="18"/>
  <c r="M246" i="18"/>
  <c r="M420" i="18" s="1"/>
  <c r="N246" i="18"/>
  <c r="C247" i="18"/>
  <c r="D247" i="18"/>
  <c r="E247" i="18"/>
  <c r="E421" i="18" s="1"/>
  <c r="F247" i="18"/>
  <c r="G247" i="18"/>
  <c r="H247" i="18"/>
  <c r="I247" i="18"/>
  <c r="I421" i="18" s="1"/>
  <c r="J247" i="18"/>
  <c r="K247" i="18"/>
  <c r="L247" i="18"/>
  <c r="M247" i="18"/>
  <c r="M421" i="18" s="1"/>
  <c r="N247" i="18"/>
  <c r="C248" i="18"/>
  <c r="D248" i="18"/>
  <c r="E248" i="18"/>
  <c r="E422" i="18" s="1"/>
  <c r="F248" i="18"/>
  <c r="G248" i="18"/>
  <c r="H248" i="18"/>
  <c r="I248" i="18"/>
  <c r="I422" i="18" s="1"/>
  <c r="J248" i="18"/>
  <c r="K248" i="18"/>
  <c r="L248" i="18"/>
  <c r="M248" i="18"/>
  <c r="M422" i="18" s="1"/>
  <c r="N248" i="18"/>
  <c r="C249" i="18"/>
  <c r="D249" i="18"/>
  <c r="E249" i="18"/>
  <c r="E423" i="18" s="1"/>
  <c r="F249" i="18"/>
  <c r="G249" i="18"/>
  <c r="H249" i="18"/>
  <c r="I249" i="18"/>
  <c r="I423" i="18" s="1"/>
  <c r="J249" i="18"/>
  <c r="K249" i="18"/>
  <c r="L249" i="18"/>
  <c r="M249" i="18"/>
  <c r="M423" i="18" s="1"/>
  <c r="N249" i="18"/>
  <c r="C250" i="18"/>
  <c r="D250" i="18"/>
  <c r="E250" i="18"/>
  <c r="E424" i="18" s="1"/>
  <c r="F250" i="18"/>
  <c r="G250" i="18"/>
  <c r="H250" i="18"/>
  <c r="I250" i="18"/>
  <c r="I424" i="18" s="1"/>
  <c r="J250" i="18"/>
  <c r="K250" i="18"/>
  <c r="L250" i="18"/>
  <c r="M250" i="18"/>
  <c r="M424" i="18" s="1"/>
  <c r="N250" i="18"/>
  <c r="C251" i="18"/>
  <c r="D251" i="18"/>
  <c r="E251" i="18"/>
  <c r="E425" i="18" s="1"/>
  <c r="F251" i="18"/>
  <c r="G251" i="18"/>
  <c r="H251" i="18"/>
  <c r="I251" i="18"/>
  <c r="I425" i="18" s="1"/>
  <c r="J251" i="18"/>
  <c r="K251" i="18"/>
  <c r="L251" i="18"/>
  <c r="M251" i="18"/>
  <c r="M425" i="18" s="1"/>
  <c r="N251" i="18"/>
  <c r="C252" i="18"/>
  <c r="D252" i="18"/>
  <c r="E252" i="18"/>
  <c r="E426" i="18" s="1"/>
  <c r="F252" i="18"/>
  <c r="G252" i="18"/>
  <c r="H252" i="18"/>
  <c r="I252" i="18"/>
  <c r="I426" i="18" s="1"/>
  <c r="J252" i="18"/>
  <c r="K252" i="18"/>
  <c r="L252" i="18"/>
  <c r="M252" i="18"/>
  <c r="M426" i="18" s="1"/>
  <c r="N252" i="18"/>
  <c r="C253" i="18"/>
  <c r="D253" i="18"/>
  <c r="E253" i="18"/>
  <c r="E427" i="18" s="1"/>
  <c r="F253" i="18"/>
  <c r="G253" i="18"/>
  <c r="H253" i="18"/>
  <c r="I253" i="18"/>
  <c r="I427" i="18" s="1"/>
  <c r="J253" i="18"/>
  <c r="K253" i="18"/>
  <c r="L253" i="18"/>
  <c r="M253" i="18"/>
  <c r="M427" i="18" s="1"/>
  <c r="N253" i="18"/>
  <c r="C254" i="18"/>
  <c r="D254" i="18"/>
  <c r="E254" i="18"/>
  <c r="E428" i="18" s="1"/>
  <c r="F254" i="18"/>
  <c r="G254" i="18"/>
  <c r="H254" i="18"/>
  <c r="I254" i="18"/>
  <c r="I428" i="18" s="1"/>
  <c r="J254" i="18"/>
  <c r="K254" i="18"/>
  <c r="L254" i="18"/>
  <c r="M254" i="18"/>
  <c r="M428" i="18" s="1"/>
  <c r="N254" i="18"/>
  <c r="C255" i="18"/>
  <c r="D255" i="18"/>
  <c r="E255" i="18"/>
  <c r="E429" i="18" s="1"/>
  <c r="F255" i="18"/>
  <c r="G255" i="18"/>
  <c r="H255" i="18"/>
  <c r="I255" i="18"/>
  <c r="I429" i="18" s="1"/>
  <c r="J255" i="18"/>
  <c r="K255" i="18"/>
  <c r="L255" i="18"/>
  <c r="M255" i="18"/>
  <c r="M429" i="18" s="1"/>
  <c r="N255" i="18"/>
  <c r="C256" i="18"/>
  <c r="D256" i="18"/>
  <c r="E256" i="18"/>
  <c r="E430" i="18" s="1"/>
  <c r="F256" i="18"/>
  <c r="G256" i="18"/>
  <c r="H256" i="18"/>
  <c r="I256" i="18"/>
  <c r="I430" i="18" s="1"/>
  <c r="J256" i="18"/>
  <c r="K256" i="18"/>
  <c r="L256" i="18"/>
  <c r="M256" i="18"/>
  <c r="M430" i="18" s="1"/>
  <c r="N256" i="18"/>
  <c r="C257" i="18"/>
  <c r="D257" i="18"/>
  <c r="E257" i="18"/>
  <c r="F257" i="18"/>
  <c r="G257" i="18"/>
  <c r="H257" i="18"/>
  <c r="I257" i="18"/>
  <c r="J257" i="18"/>
  <c r="K257" i="18"/>
  <c r="L257" i="18"/>
  <c r="M257" i="18"/>
  <c r="N257" i="18"/>
  <c r="C259" i="18"/>
  <c r="D259" i="18"/>
  <c r="E259" i="18"/>
  <c r="F259" i="18"/>
  <c r="G259" i="18"/>
  <c r="H259" i="18"/>
  <c r="I259" i="18"/>
  <c r="J259" i="18"/>
  <c r="K259" i="18"/>
  <c r="L259" i="18"/>
  <c r="M259" i="18"/>
  <c r="N259" i="18"/>
  <c r="G287" i="18"/>
  <c r="B289" i="18"/>
  <c r="C289" i="18"/>
  <c r="C347" i="18" s="1"/>
  <c r="C405" i="18" s="1"/>
  <c r="K289" i="18"/>
  <c r="K347" i="18" s="1"/>
  <c r="K405" i="18" s="1"/>
  <c r="C291" i="18"/>
  <c r="D291" i="18"/>
  <c r="E291" i="18"/>
  <c r="F291" i="18"/>
  <c r="G291" i="18"/>
  <c r="H291" i="18"/>
  <c r="I291" i="18"/>
  <c r="J291" i="18"/>
  <c r="K291" i="18"/>
  <c r="L291" i="18"/>
  <c r="M291" i="18"/>
  <c r="N291" i="18"/>
  <c r="C292" i="18"/>
  <c r="D292" i="18"/>
  <c r="E292" i="18"/>
  <c r="F292" i="18"/>
  <c r="G292" i="18"/>
  <c r="H292" i="18"/>
  <c r="I292" i="18"/>
  <c r="J292" i="18"/>
  <c r="K292" i="18"/>
  <c r="L292" i="18"/>
  <c r="M292" i="18"/>
  <c r="N292" i="18"/>
  <c r="C293" i="18"/>
  <c r="D293" i="18"/>
  <c r="E293" i="18"/>
  <c r="F293" i="18"/>
  <c r="G293" i="18"/>
  <c r="H293" i="18"/>
  <c r="I293" i="18"/>
  <c r="J293" i="18"/>
  <c r="K293" i="18"/>
  <c r="L293" i="18"/>
  <c r="M293" i="18"/>
  <c r="N293" i="18"/>
  <c r="C294" i="18"/>
  <c r="D294" i="18"/>
  <c r="E294" i="18"/>
  <c r="F294" i="18"/>
  <c r="G294" i="18"/>
  <c r="H294" i="18"/>
  <c r="I294" i="18"/>
  <c r="J294" i="18"/>
  <c r="K294" i="18"/>
  <c r="L294" i="18"/>
  <c r="M294" i="18"/>
  <c r="N294" i="18"/>
  <c r="C295" i="18"/>
  <c r="D295" i="18"/>
  <c r="E295" i="18"/>
  <c r="F295" i="18"/>
  <c r="G295" i="18"/>
  <c r="H295" i="18"/>
  <c r="I295" i="18"/>
  <c r="J295" i="18"/>
  <c r="K295" i="18"/>
  <c r="L295" i="18"/>
  <c r="M295" i="18"/>
  <c r="N295" i="18"/>
  <c r="C296" i="18"/>
  <c r="D296" i="18"/>
  <c r="E296" i="18"/>
  <c r="F296" i="18"/>
  <c r="G296" i="18"/>
  <c r="H296" i="18"/>
  <c r="I296" i="18"/>
  <c r="J296" i="18"/>
  <c r="K296" i="18"/>
  <c r="L296" i="18"/>
  <c r="M296" i="18"/>
  <c r="N296" i="18"/>
  <c r="C297" i="18"/>
  <c r="D297" i="18"/>
  <c r="E297" i="18"/>
  <c r="F297" i="18"/>
  <c r="G297" i="18"/>
  <c r="H297" i="18"/>
  <c r="I297" i="18"/>
  <c r="J297" i="18"/>
  <c r="K297" i="18"/>
  <c r="L297" i="18"/>
  <c r="M297" i="18"/>
  <c r="N297" i="18"/>
  <c r="C298" i="18"/>
  <c r="D298" i="18"/>
  <c r="E298" i="18"/>
  <c r="F298" i="18"/>
  <c r="G298" i="18"/>
  <c r="H298" i="18"/>
  <c r="I298" i="18"/>
  <c r="J298" i="18"/>
  <c r="K298" i="18"/>
  <c r="L298" i="18"/>
  <c r="M298" i="18"/>
  <c r="N298" i="18"/>
  <c r="C299" i="18"/>
  <c r="D299" i="18"/>
  <c r="E299" i="18"/>
  <c r="F299" i="18"/>
  <c r="G299" i="18"/>
  <c r="H299" i="18"/>
  <c r="I299" i="18"/>
  <c r="J299" i="18"/>
  <c r="K299" i="18"/>
  <c r="L299" i="18"/>
  <c r="M299" i="18"/>
  <c r="N299" i="18"/>
  <c r="C300" i="18"/>
  <c r="D300" i="18"/>
  <c r="E300" i="18"/>
  <c r="F300" i="18"/>
  <c r="G300" i="18"/>
  <c r="H300" i="18"/>
  <c r="I300" i="18"/>
  <c r="J300" i="18"/>
  <c r="K300" i="18"/>
  <c r="L300" i="18"/>
  <c r="M300" i="18"/>
  <c r="N300" i="18"/>
  <c r="C301" i="18"/>
  <c r="D301" i="18"/>
  <c r="E301" i="18"/>
  <c r="F301" i="18"/>
  <c r="G301" i="18"/>
  <c r="H301" i="18"/>
  <c r="I301" i="18"/>
  <c r="J301" i="18"/>
  <c r="K301" i="18"/>
  <c r="L301" i="18"/>
  <c r="M301" i="18"/>
  <c r="N301" i="18"/>
  <c r="C302" i="18"/>
  <c r="D302" i="18"/>
  <c r="E302" i="18"/>
  <c r="F302" i="18"/>
  <c r="G302" i="18"/>
  <c r="H302" i="18"/>
  <c r="I302" i="18"/>
  <c r="J302" i="18"/>
  <c r="K302" i="18"/>
  <c r="L302" i="18"/>
  <c r="M302" i="18"/>
  <c r="N302" i="18"/>
  <c r="C303" i="18"/>
  <c r="D303" i="18"/>
  <c r="E303" i="18"/>
  <c r="F303" i="18"/>
  <c r="G303" i="18"/>
  <c r="H303" i="18"/>
  <c r="I303" i="18"/>
  <c r="J303" i="18"/>
  <c r="K303" i="18"/>
  <c r="L303" i="18"/>
  <c r="M303" i="18"/>
  <c r="N303" i="18"/>
  <c r="C304" i="18"/>
  <c r="D304" i="18"/>
  <c r="E304" i="18"/>
  <c r="F304" i="18"/>
  <c r="G304" i="18"/>
  <c r="H304" i="18"/>
  <c r="I304" i="18"/>
  <c r="J304" i="18"/>
  <c r="K304" i="18"/>
  <c r="L304" i="18"/>
  <c r="M304" i="18"/>
  <c r="N304" i="18"/>
  <c r="C305" i="18"/>
  <c r="D305" i="18"/>
  <c r="E305" i="18"/>
  <c r="F305" i="18"/>
  <c r="G305" i="18"/>
  <c r="H305" i="18"/>
  <c r="I305" i="18"/>
  <c r="J305" i="18"/>
  <c r="K305" i="18"/>
  <c r="L305" i="18"/>
  <c r="M305" i="18"/>
  <c r="N305" i="18"/>
  <c r="C306" i="18"/>
  <c r="D306" i="18"/>
  <c r="E306" i="18"/>
  <c r="F306" i="18"/>
  <c r="G306" i="18"/>
  <c r="H306" i="18"/>
  <c r="I306" i="18"/>
  <c r="J306" i="18"/>
  <c r="K306" i="18"/>
  <c r="L306" i="18"/>
  <c r="M306" i="18"/>
  <c r="N306" i="18"/>
  <c r="C307" i="18"/>
  <c r="D307" i="18"/>
  <c r="E307" i="18"/>
  <c r="F307" i="18"/>
  <c r="G307" i="18"/>
  <c r="H307" i="18"/>
  <c r="I307" i="18"/>
  <c r="J307" i="18"/>
  <c r="K307" i="18"/>
  <c r="L307" i="18"/>
  <c r="M307" i="18"/>
  <c r="N307" i="18"/>
  <c r="C308" i="18"/>
  <c r="D308" i="18"/>
  <c r="E308" i="18"/>
  <c r="F308" i="18"/>
  <c r="G308" i="18"/>
  <c r="H308" i="18"/>
  <c r="I308" i="18"/>
  <c r="J308" i="18"/>
  <c r="K308" i="18"/>
  <c r="L308" i="18"/>
  <c r="M308" i="18"/>
  <c r="N308" i="18"/>
  <c r="C309" i="18"/>
  <c r="D309" i="18"/>
  <c r="E309" i="18"/>
  <c r="F309" i="18"/>
  <c r="G309" i="18"/>
  <c r="H309" i="18"/>
  <c r="I309" i="18"/>
  <c r="J309" i="18"/>
  <c r="K309" i="18"/>
  <c r="L309" i="18"/>
  <c r="M309" i="18"/>
  <c r="N309" i="18"/>
  <c r="C310" i="18"/>
  <c r="D310" i="18"/>
  <c r="E310" i="18"/>
  <c r="F310" i="18"/>
  <c r="G310" i="18"/>
  <c r="H310" i="18"/>
  <c r="I310" i="18"/>
  <c r="J310" i="18"/>
  <c r="K310" i="18"/>
  <c r="L310" i="18"/>
  <c r="M310" i="18"/>
  <c r="N310" i="18"/>
  <c r="C311" i="18"/>
  <c r="D311" i="18"/>
  <c r="E311" i="18"/>
  <c r="F311" i="18"/>
  <c r="G311" i="18"/>
  <c r="H311" i="18"/>
  <c r="I311" i="18"/>
  <c r="J311" i="18"/>
  <c r="K311" i="18"/>
  <c r="L311" i="18"/>
  <c r="M311" i="18"/>
  <c r="N311" i="18"/>
  <c r="C312" i="18"/>
  <c r="D312" i="18"/>
  <c r="E312" i="18"/>
  <c r="F312" i="18"/>
  <c r="G312" i="18"/>
  <c r="H312" i="18"/>
  <c r="I312" i="18"/>
  <c r="J312" i="18"/>
  <c r="K312" i="18"/>
  <c r="L312" i="18"/>
  <c r="M312" i="18"/>
  <c r="N312" i="18"/>
  <c r="C313" i="18"/>
  <c r="D313" i="18"/>
  <c r="E313" i="18"/>
  <c r="F313" i="18"/>
  <c r="G313" i="18"/>
  <c r="H313" i="18"/>
  <c r="I313" i="18"/>
  <c r="J313" i="18"/>
  <c r="K313" i="18"/>
  <c r="L313" i="18"/>
  <c r="M313" i="18"/>
  <c r="N313" i="18"/>
  <c r="C314" i="18"/>
  <c r="D314" i="18"/>
  <c r="E314" i="18"/>
  <c r="F314" i="18"/>
  <c r="G314" i="18"/>
  <c r="H314" i="18"/>
  <c r="I314" i="18"/>
  <c r="J314" i="18"/>
  <c r="K314" i="18"/>
  <c r="L314" i="18"/>
  <c r="M314" i="18"/>
  <c r="N314" i="18"/>
  <c r="C315" i="18"/>
  <c r="D315" i="18"/>
  <c r="E315" i="18"/>
  <c r="F315" i="18"/>
  <c r="G315" i="18"/>
  <c r="H315" i="18"/>
  <c r="I315" i="18"/>
  <c r="J315" i="18"/>
  <c r="K315" i="18"/>
  <c r="L315" i="18"/>
  <c r="M315" i="18"/>
  <c r="N315" i="18"/>
  <c r="C317" i="18"/>
  <c r="D317" i="18"/>
  <c r="E317" i="18"/>
  <c r="F317" i="18"/>
  <c r="G317" i="18"/>
  <c r="H317" i="18"/>
  <c r="I317" i="18"/>
  <c r="J317" i="18"/>
  <c r="K317" i="18"/>
  <c r="L317" i="18"/>
  <c r="M317" i="18"/>
  <c r="N317" i="18"/>
  <c r="N318" i="18"/>
  <c r="C316" i="18" s="1"/>
  <c r="G345" i="18"/>
  <c r="B347" i="18"/>
  <c r="H347" i="18"/>
  <c r="H405" i="18" s="1"/>
  <c r="C349" i="18"/>
  <c r="D349" i="18"/>
  <c r="D407" i="18" s="1"/>
  <c r="E349" i="18"/>
  <c r="F349" i="18"/>
  <c r="G349" i="18"/>
  <c r="H349" i="18"/>
  <c r="H407" i="18" s="1"/>
  <c r="I349" i="18"/>
  <c r="J349" i="18"/>
  <c r="K349" i="18"/>
  <c r="L349" i="18"/>
  <c r="L407" i="18" s="1"/>
  <c r="M349" i="18"/>
  <c r="N349" i="18"/>
  <c r="C350" i="18"/>
  <c r="D350" i="18"/>
  <c r="D408" i="18" s="1"/>
  <c r="E350" i="18"/>
  <c r="F350" i="18"/>
  <c r="G350" i="18"/>
  <c r="H350" i="18"/>
  <c r="H408" i="18" s="1"/>
  <c r="I350" i="18"/>
  <c r="J350" i="18"/>
  <c r="K350" i="18"/>
  <c r="L350" i="18"/>
  <c r="L408" i="18" s="1"/>
  <c r="M350" i="18"/>
  <c r="N350" i="18"/>
  <c r="C351" i="18"/>
  <c r="D351" i="18"/>
  <c r="D409" i="18" s="1"/>
  <c r="E351" i="18"/>
  <c r="F351" i="18"/>
  <c r="G351" i="18"/>
  <c r="H351" i="18"/>
  <c r="H409" i="18" s="1"/>
  <c r="I351" i="18"/>
  <c r="J351" i="18"/>
  <c r="K351" i="18"/>
  <c r="L351" i="18"/>
  <c r="L409" i="18" s="1"/>
  <c r="M351" i="18"/>
  <c r="N351" i="18"/>
  <c r="C352" i="18"/>
  <c r="D352" i="18"/>
  <c r="D410" i="18" s="1"/>
  <c r="E352" i="18"/>
  <c r="F352" i="18"/>
  <c r="G352" i="18"/>
  <c r="H352" i="18"/>
  <c r="H410" i="18" s="1"/>
  <c r="I352" i="18"/>
  <c r="J352" i="18"/>
  <c r="K352" i="18"/>
  <c r="L352" i="18"/>
  <c r="L410" i="18" s="1"/>
  <c r="M352" i="18"/>
  <c r="N352" i="18"/>
  <c r="C353" i="18"/>
  <c r="D353" i="18"/>
  <c r="D411" i="18" s="1"/>
  <c r="E353" i="18"/>
  <c r="F353" i="18"/>
  <c r="G353" i="18"/>
  <c r="H353" i="18"/>
  <c r="H411" i="18" s="1"/>
  <c r="I353" i="18"/>
  <c r="J353" i="18"/>
  <c r="K353" i="18"/>
  <c r="L353" i="18"/>
  <c r="L411" i="18" s="1"/>
  <c r="M353" i="18"/>
  <c r="N353" i="18"/>
  <c r="C354" i="18"/>
  <c r="D354" i="18"/>
  <c r="D412" i="18" s="1"/>
  <c r="E354" i="18"/>
  <c r="F354" i="18"/>
  <c r="G354" i="18"/>
  <c r="H354" i="18"/>
  <c r="H412" i="18" s="1"/>
  <c r="I354" i="18"/>
  <c r="J354" i="18"/>
  <c r="K354" i="18"/>
  <c r="L354" i="18"/>
  <c r="L412" i="18" s="1"/>
  <c r="M354" i="18"/>
  <c r="N354" i="18"/>
  <c r="C355" i="18"/>
  <c r="D355" i="18"/>
  <c r="D413" i="18" s="1"/>
  <c r="E355" i="18"/>
  <c r="F355" i="18"/>
  <c r="G355" i="18"/>
  <c r="H355" i="18"/>
  <c r="H413" i="18" s="1"/>
  <c r="I355" i="18"/>
  <c r="J355" i="18"/>
  <c r="K355" i="18"/>
  <c r="L355" i="18"/>
  <c r="L413" i="18" s="1"/>
  <c r="M355" i="18"/>
  <c r="N355" i="18"/>
  <c r="C356" i="18"/>
  <c r="D356" i="18"/>
  <c r="D414" i="18" s="1"/>
  <c r="E356" i="18"/>
  <c r="F356" i="18"/>
  <c r="G356" i="18"/>
  <c r="H356" i="18"/>
  <c r="H414" i="18" s="1"/>
  <c r="I356" i="18"/>
  <c r="J356" i="18"/>
  <c r="K356" i="18"/>
  <c r="L356" i="18"/>
  <c r="L414" i="18" s="1"/>
  <c r="M356" i="18"/>
  <c r="N356" i="18"/>
  <c r="C357" i="18"/>
  <c r="D357" i="18"/>
  <c r="D415" i="18" s="1"/>
  <c r="E357" i="18"/>
  <c r="F357" i="18"/>
  <c r="G357" i="18"/>
  <c r="H357" i="18"/>
  <c r="H415" i="18" s="1"/>
  <c r="I357" i="18"/>
  <c r="J357" i="18"/>
  <c r="K357" i="18"/>
  <c r="L357" i="18"/>
  <c r="L415" i="18" s="1"/>
  <c r="M357" i="18"/>
  <c r="N357" i="18"/>
  <c r="C358" i="18"/>
  <c r="D358" i="18"/>
  <c r="D416" i="18" s="1"/>
  <c r="E358" i="18"/>
  <c r="F358" i="18"/>
  <c r="G358" i="18"/>
  <c r="H358" i="18"/>
  <c r="H416" i="18" s="1"/>
  <c r="I358" i="18"/>
  <c r="J358" i="18"/>
  <c r="K358" i="18"/>
  <c r="L358" i="18"/>
  <c r="L416" i="18" s="1"/>
  <c r="M358" i="18"/>
  <c r="N358" i="18"/>
  <c r="C359" i="18"/>
  <c r="D359" i="18"/>
  <c r="D417" i="18" s="1"/>
  <c r="E359" i="18"/>
  <c r="F359" i="18"/>
  <c r="G359" i="18"/>
  <c r="H359" i="18"/>
  <c r="H417" i="18" s="1"/>
  <c r="I359" i="18"/>
  <c r="J359" i="18"/>
  <c r="K359" i="18"/>
  <c r="L359" i="18"/>
  <c r="L417" i="18" s="1"/>
  <c r="M359" i="18"/>
  <c r="N359" i="18"/>
  <c r="C360" i="18"/>
  <c r="D360" i="18"/>
  <c r="D418" i="18" s="1"/>
  <c r="E360" i="18"/>
  <c r="F360" i="18"/>
  <c r="G360" i="18"/>
  <c r="H360" i="18"/>
  <c r="H418" i="18" s="1"/>
  <c r="I360" i="18"/>
  <c r="J360" i="18"/>
  <c r="K360" i="18"/>
  <c r="L360" i="18"/>
  <c r="L418" i="18" s="1"/>
  <c r="M360" i="18"/>
  <c r="N360" i="18"/>
  <c r="C361" i="18"/>
  <c r="D361" i="18"/>
  <c r="D419" i="18" s="1"/>
  <c r="E361" i="18"/>
  <c r="F361" i="18"/>
  <c r="G361" i="18"/>
  <c r="H361" i="18"/>
  <c r="H419" i="18" s="1"/>
  <c r="I361" i="18"/>
  <c r="J361" i="18"/>
  <c r="K361" i="18"/>
  <c r="L361" i="18"/>
  <c r="L419" i="18" s="1"/>
  <c r="M361" i="18"/>
  <c r="N361" i="18"/>
  <c r="C362" i="18"/>
  <c r="D362" i="18"/>
  <c r="D420" i="18" s="1"/>
  <c r="E362" i="18"/>
  <c r="F362" i="18"/>
  <c r="G362" i="18"/>
  <c r="H362" i="18"/>
  <c r="H420" i="18" s="1"/>
  <c r="I362" i="18"/>
  <c r="J362" i="18"/>
  <c r="K362" i="18"/>
  <c r="L362" i="18"/>
  <c r="L420" i="18" s="1"/>
  <c r="M362" i="18"/>
  <c r="N362" i="18"/>
  <c r="C363" i="18"/>
  <c r="D363" i="18"/>
  <c r="D421" i="18" s="1"/>
  <c r="E363" i="18"/>
  <c r="F363" i="18"/>
  <c r="G363" i="18"/>
  <c r="H363" i="18"/>
  <c r="H421" i="18" s="1"/>
  <c r="I363" i="18"/>
  <c r="J363" i="18"/>
  <c r="K363" i="18"/>
  <c r="L363" i="18"/>
  <c r="L421" i="18" s="1"/>
  <c r="M363" i="18"/>
  <c r="N363" i="18"/>
  <c r="C364" i="18"/>
  <c r="D364" i="18"/>
  <c r="D422" i="18" s="1"/>
  <c r="E364" i="18"/>
  <c r="F364" i="18"/>
  <c r="G364" i="18"/>
  <c r="H364" i="18"/>
  <c r="H422" i="18" s="1"/>
  <c r="I364" i="18"/>
  <c r="J364" i="18"/>
  <c r="K364" i="18"/>
  <c r="L364" i="18"/>
  <c r="L422" i="18" s="1"/>
  <c r="M364" i="18"/>
  <c r="N364" i="18"/>
  <c r="C365" i="18"/>
  <c r="D365" i="18"/>
  <c r="D423" i="18" s="1"/>
  <c r="E365" i="18"/>
  <c r="F365" i="18"/>
  <c r="G365" i="18"/>
  <c r="H365" i="18"/>
  <c r="H423" i="18" s="1"/>
  <c r="I365" i="18"/>
  <c r="J365" i="18"/>
  <c r="K365" i="18"/>
  <c r="L365" i="18"/>
  <c r="L423" i="18" s="1"/>
  <c r="M365" i="18"/>
  <c r="N365" i="18"/>
  <c r="C366" i="18"/>
  <c r="D366" i="18"/>
  <c r="D424" i="18" s="1"/>
  <c r="E366" i="18"/>
  <c r="F366" i="18"/>
  <c r="G366" i="18"/>
  <c r="H366" i="18"/>
  <c r="H424" i="18" s="1"/>
  <c r="I366" i="18"/>
  <c r="J366" i="18"/>
  <c r="K366" i="18"/>
  <c r="L366" i="18"/>
  <c r="L424" i="18" s="1"/>
  <c r="M366" i="18"/>
  <c r="N366" i="18"/>
  <c r="C367" i="18"/>
  <c r="D367" i="18"/>
  <c r="D425" i="18" s="1"/>
  <c r="E367" i="18"/>
  <c r="F367" i="18"/>
  <c r="G367" i="18"/>
  <c r="H367" i="18"/>
  <c r="H425" i="18" s="1"/>
  <c r="I367" i="18"/>
  <c r="J367" i="18"/>
  <c r="K367" i="18"/>
  <c r="L367" i="18"/>
  <c r="L425" i="18" s="1"/>
  <c r="M367" i="18"/>
  <c r="N367" i="18"/>
  <c r="C368" i="18"/>
  <c r="D368" i="18"/>
  <c r="D426" i="18" s="1"/>
  <c r="E368" i="18"/>
  <c r="F368" i="18"/>
  <c r="G368" i="18"/>
  <c r="H368" i="18"/>
  <c r="H426" i="18" s="1"/>
  <c r="I368" i="18"/>
  <c r="J368" i="18"/>
  <c r="K368" i="18"/>
  <c r="L368" i="18"/>
  <c r="L426" i="18" s="1"/>
  <c r="M368" i="18"/>
  <c r="N368" i="18"/>
  <c r="C369" i="18"/>
  <c r="D369" i="18"/>
  <c r="D427" i="18" s="1"/>
  <c r="E369" i="18"/>
  <c r="F369" i="18"/>
  <c r="G369" i="18"/>
  <c r="H369" i="18"/>
  <c r="H427" i="18" s="1"/>
  <c r="I369" i="18"/>
  <c r="J369" i="18"/>
  <c r="K369" i="18"/>
  <c r="L369" i="18"/>
  <c r="L427" i="18" s="1"/>
  <c r="M369" i="18"/>
  <c r="N369" i="18"/>
  <c r="C370" i="18"/>
  <c r="D370" i="18"/>
  <c r="D428" i="18" s="1"/>
  <c r="E370" i="18"/>
  <c r="F370" i="18"/>
  <c r="G370" i="18"/>
  <c r="H370" i="18"/>
  <c r="H428" i="18" s="1"/>
  <c r="I370" i="18"/>
  <c r="J370" i="18"/>
  <c r="K370" i="18"/>
  <c r="L370" i="18"/>
  <c r="L428" i="18" s="1"/>
  <c r="M370" i="18"/>
  <c r="N370" i="18"/>
  <c r="C371" i="18"/>
  <c r="D371" i="18"/>
  <c r="D429" i="18" s="1"/>
  <c r="E371" i="18"/>
  <c r="F371" i="18"/>
  <c r="G371" i="18"/>
  <c r="H371" i="18"/>
  <c r="H429" i="18" s="1"/>
  <c r="I371" i="18"/>
  <c r="J371" i="18"/>
  <c r="K371" i="18"/>
  <c r="L371" i="18"/>
  <c r="L429" i="18" s="1"/>
  <c r="M371" i="18"/>
  <c r="N371" i="18"/>
  <c r="C372" i="18"/>
  <c r="D372" i="18"/>
  <c r="D430" i="18" s="1"/>
  <c r="E372" i="18"/>
  <c r="F372" i="18"/>
  <c r="G372" i="18"/>
  <c r="H372" i="18"/>
  <c r="H430" i="18" s="1"/>
  <c r="I372" i="18"/>
  <c r="J372" i="18"/>
  <c r="K372" i="18"/>
  <c r="L372" i="18"/>
  <c r="L430" i="18" s="1"/>
  <c r="M372" i="18"/>
  <c r="N372" i="18"/>
  <c r="C373" i="18"/>
  <c r="D373" i="18"/>
  <c r="E373" i="18"/>
  <c r="F373" i="18"/>
  <c r="G373" i="18"/>
  <c r="H373" i="18"/>
  <c r="I373" i="18"/>
  <c r="J373" i="18"/>
  <c r="K373" i="18"/>
  <c r="L373" i="18"/>
  <c r="M373" i="18"/>
  <c r="N373" i="18"/>
  <c r="C375" i="18"/>
  <c r="D375" i="18"/>
  <c r="E375" i="18"/>
  <c r="F375" i="18"/>
  <c r="G375" i="18"/>
  <c r="H375" i="18"/>
  <c r="I375" i="18"/>
  <c r="J375" i="18"/>
  <c r="K375" i="18"/>
  <c r="L375" i="18"/>
  <c r="M375" i="18"/>
  <c r="N375" i="18"/>
  <c r="C407" i="18"/>
  <c r="F407" i="18"/>
  <c r="G407" i="18"/>
  <c r="J407" i="18"/>
  <c r="K407" i="18"/>
  <c r="N407" i="18"/>
  <c r="C408" i="18"/>
  <c r="C431" i="18" s="1"/>
  <c r="C433" i="18" s="1"/>
  <c r="F408" i="18"/>
  <c r="G408" i="18"/>
  <c r="J408" i="18"/>
  <c r="K408" i="18"/>
  <c r="K431" i="18" s="1"/>
  <c r="K433" i="18" s="1"/>
  <c r="N408" i="18"/>
  <c r="C409" i="18"/>
  <c r="F409" i="18"/>
  <c r="G409" i="18"/>
  <c r="J409" i="18"/>
  <c r="K409" i="18"/>
  <c r="N409" i="18"/>
  <c r="C410" i="18"/>
  <c r="F410" i="18"/>
  <c r="G410" i="18"/>
  <c r="J410" i="18"/>
  <c r="K410" i="18"/>
  <c r="N410" i="18"/>
  <c r="C411" i="18"/>
  <c r="F411" i="18"/>
  <c r="G411" i="18"/>
  <c r="J411" i="18"/>
  <c r="K411" i="18"/>
  <c r="N411" i="18"/>
  <c r="C412" i="18"/>
  <c r="F412" i="18"/>
  <c r="G412" i="18"/>
  <c r="J412" i="18"/>
  <c r="K412" i="18"/>
  <c r="N412" i="18"/>
  <c r="C413" i="18"/>
  <c r="F413" i="18"/>
  <c r="G413" i="18"/>
  <c r="J413" i="18"/>
  <c r="K413" i="18"/>
  <c r="N413" i="18"/>
  <c r="C414" i="18"/>
  <c r="F414" i="18"/>
  <c r="G414" i="18"/>
  <c r="J414" i="18"/>
  <c r="K414" i="18"/>
  <c r="N414" i="18"/>
  <c r="C415" i="18"/>
  <c r="F415" i="18"/>
  <c r="G415" i="18"/>
  <c r="J415" i="18"/>
  <c r="K415" i="18"/>
  <c r="N415" i="18"/>
  <c r="C416" i="18"/>
  <c r="F416" i="18"/>
  <c r="G416" i="18"/>
  <c r="J416" i="18"/>
  <c r="K416" i="18"/>
  <c r="N416" i="18"/>
  <c r="C417" i="18"/>
  <c r="F417" i="18"/>
  <c r="G417" i="18"/>
  <c r="J417" i="18"/>
  <c r="K417" i="18"/>
  <c r="N417" i="18"/>
  <c r="C418" i="18"/>
  <c r="F418" i="18"/>
  <c r="G418" i="18"/>
  <c r="J418" i="18"/>
  <c r="K418" i="18"/>
  <c r="N418" i="18"/>
  <c r="C419" i="18"/>
  <c r="F419" i="18"/>
  <c r="G419" i="18"/>
  <c r="J419" i="18"/>
  <c r="K419" i="18"/>
  <c r="N419" i="18"/>
  <c r="C420" i="18"/>
  <c r="F420" i="18"/>
  <c r="G420" i="18"/>
  <c r="J420" i="18"/>
  <c r="K420" i="18"/>
  <c r="N420" i="18"/>
  <c r="C421" i="18"/>
  <c r="F421" i="18"/>
  <c r="G421" i="18"/>
  <c r="J421" i="18"/>
  <c r="K421" i="18"/>
  <c r="N421" i="18"/>
  <c r="C422" i="18"/>
  <c r="F422" i="18"/>
  <c r="G422" i="18"/>
  <c r="J422" i="18"/>
  <c r="K422" i="18"/>
  <c r="N422" i="18"/>
  <c r="C423" i="18"/>
  <c r="F423" i="18"/>
  <c r="G423" i="18"/>
  <c r="J423" i="18"/>
  <c r="K423" i="18"/>
  <c r="N423" i="18"/>
  <c r="C424" i="18"/>
  <c r="F424" i="18"/>
  <c r="G424" i="18"/>
  <c r="J424" i="18"/>
  <c r="K424" i="18"/>
  <c r="N424" i="18"/>
  <c r="C425" i="18"/>
  <c r="F425" i="18"/>
  <c r="G425" i="18"/>
  <c r="J425" i="18"/>
  <c r="K425" i="18"/>
  <c r="N425" i="18"/>
  <c r="C426" i="18"/>
  <c r="F426" i="18"/>
  <c r="G426" i="18"/>
  <c r="J426" i="18"/>
  <c r="K426" i="18"/>
  <c r="N426" i="18"/>
  <c r="C427" i="18"/>
  <c r="F427" i="18"/>
  <c r="G427" i="18"/>
  <c r="J427" i="18"/>
  <c r="K427" i="18"/>
  <c r="N427" i="18"/>
  <c r="C428" i="18"/>
  <c r="F428" i="18"/>
  <c r="G428" i="18"/>
  <c r="J428" i="18"/>
  <c r="K428" i="18"/>
  <c r="N428" i="18"/>
  <c r="C429" i="18"/>
  <c r="F429" i="18"/>
  <c r="G429" i="18"/>
  <c r="J429" i="18"/>
  <c r="K429" i="18"/>
  <c r="N429" i="18"/>
  <c r="C430" i="18"/>
  <c r="F430" i="18"/>
  <c r="G430" i="18"/>
  <c r="J430" i="18"/>
  <c r="J431" i="18" s="1"/>
  <c r="J433" i="18" s="1"/>
  <c r="K430" i="18"/>
  <c r="N430" i="18"/>
  <c r="F431" i="18"/>
  <c r="F433" i="18" s="1"/>
  <c r="G431" i="18"/>
  <c r="G433" i="18" s="1"/>
  <c r="N431" i="18"/>
  <c r="N433" i="18" s="1"/>
  <c r="F436" i="18"/>
  <c r="F437" i="18"/>
  <c r="C3" i="20"/>
  <c r="D3" i="20"/>
  <c r="E3" i="20"/>
  <c r="G3" i="20"/>
  <c r="H3" i="20"/>
  <c r="I3" i="20"/>
  <c r="K3" i="20"/>
  <c r="L3" i="20"/>
  <c r="M3" i="20"/>
  <c r="X4" i="20"/>
  <c r="G1" i="20" s="1"/>
  <c r="Y4" i="20"/>
  <c r="Z4" i="20"/>
  <c r="AA4" i="20"/>
  <c r="AB4" i="20"/>
  <c r="G229" i="20" s="1"/>
  <c r="AC4" i="20"/>
  <c r="AD4" i="20"/>
  <c r="AE4" i="20"/>
  <c r="AH4" i="20"/>
  <c r="G59" i="20"/>
  <c r="B61" i="20" s="1"/>
  <c r="C61" i="20"/>
  <c r="D61" i="20"/>
  <c r="D116" i="20" s="1"/>
  <c r="E61" i="20"/>
  <c r="E116" i="20" s="1"/>
  <c r="E174" i="20" s="1"/>
  <c r="E231" i="20" s="1"/>
  <c r="E289" i="20" s="1"/>
  <c r="E347" i="20" s="1"/>
  <c r="E405" i="20" s="1"/>
  <c r="G61" i="20"/>
  <c r="H61" i="20"/>
  <c r="H116" i="20" s="1"/>
  <c r="I61" i="20"/>
  <c r="I116" i="20" s="1"/>
  <c r="K61" i="20"/>
  <c r="L61" i="20"/>
  <c r="L116" i="20" s="1"/>
  <c r="M61" i="20"/>
  <c r="M116" i="20" s="1"/>
  <c r="M174" i="20" s="1"/>
  <c r="M231" i="20" s="1"/>
  <c r="M289" i="20" s="1"/>
  <c r="M347" i="20" s="1"/>
  <c r="M405" i="20" s="1"/>
  <c r="G114" i="20"/>
  <c r="B116" i="20"/>
  <c r="C116" i="20"/>
  <c r="C174" i="20" s="1"/>
  <c r="G116" i="20"/>
  <c r="G174" i="20" s="1"/>
  <c r="K116" i="20"/>
  <c r="K174" i="20" s="1"/>
  <c r="G172" i="20"/>
  <c r="B174" i="20" s="1"/>
  <c r="D174" i="20"/>
  <c r="D231" i="20" s="1"/>
  <c r="H174" i="20"/>
  <c r="H231" i="20" s="1"/>
  <c r="H289" i="20" s="1"/>
  <c r="H347" i="20" s="1"/>
  <c r="H405" i="20" s="1"/>
  <c r="I174" i="20"/>
  <c r="I231" i="20" s="1"/>
  <c r="L174" i="20"/>
  <c r="L231" i="20" s="1"/>
  <c r="B231" i="20"/>
  <c r="C231" i="20"/>
  <c r="C289" i="20" s="1"/>
  <c r="G231" i="20"/>
  <c r="G289" i="20" s="1"/>
  <c r="K231" i="20"/>
  <c r="K289" i="20" s="1"/>
  <c r="G287" i="20"/>
  <c r="B289" i="20" s="1"/>
  <c r="D289" i="20"/>
  <c r="D347" i="20" s="1"/>
  <c r="D405" i="20" s="1"/>
  <c r="I289" i="20"/>
  <c r="I347" i="20" s="1"/>
  <c r="I405" i="20" s="1"/>
  <c r="L289" i="20"/>
  <c r="L347" i="20" s="1"/>
  <c r="L405" i="20" s="1"/>
  <c r="G345" i="20"/>
  <c r="B347" i="20"/>
  <c r="C347" i="20"/>
  <c r="C405" i="20" s="1"/>
  <c r="G347" i="20"/>
  <c r="K347" i="20"/>
  <c r="K405" i="20" s="1"/>
  <c r="G405" i="20"/>
  <c r="F436" i="20"/>
  <c r="F437" i="20"/>
  <c r="X4" i="16"/>
  <c r="I1" i="16" s="1"/>
  <c r="Y4" i="16"/>
  <c r="Z4" i="16"/>
  <c r="G114" i="16" s="1"/>
  <c r="B116" i="16" s="1"/>
  <c r="AA4" i="16"/>
  <c r="AB4" i="16"/>
  <c r="AC4" i="16"/>
  <c r="AD4" i="16"/>
  <c r="G345" i="16" s="1"/>
  <c r="B347" i="16" s="1"/>
  <c r="AE4" i="16"/>
  <c r="AH4" i="16"/>
  <c r="C5" i="16"/>
  <c r="D5" i="16"/>
  <c r="D5" i="20" s="1"/>
  <c r="E5" i="16"/>
  <c r="F5" i="16"/>
  <c r="F5" i="20" s="1"/>
  <c r="G5" i="16"/>
  <c r="G5" i="20" s="1"/>
  <c r="H5" i="16"/>
  <c r="H5" i="20" s="1"/>
  <c r="I5" i="16"/>
  <c r="J5" i="16"/>
  <c r="J5" i="20" s="1"/>
  <c r="K5" i="16"/>
  <c r="K5" i="20" s="1"/>
  <c r="L5" i="16"/>
  <c r="L5" i="20" s="1"/>
  <c r="M5" i="16"/>
  <c r="N5" i="16"/>
  <c r="N5" i="20" s="1"/>
  <c r="C6" i="16"/>
  <c r="D6" i="16"/>
  <c r="D6" i="20" s="1"/>
  <c r="E6" i="16"/>
  <c r="F6" i="16"/>
  <c r="F6" i="20" s="1"/>
  <c r="G6" i="16"/>
  <c r="G6" i="20" s="1"/>
  <c r="H6" i="16"/>
  <c r="H6" i="20" s="1"/>
  <c r="I6" i="16"/>
  <c r="J6" i="16"/>
  <c r="J6" i="20" s="1"/>
  <c r="K6" i="16"/>
  <c r="K6" i="20" s="1"/>
  <c r="L6" i="16"/>
  <c r="L6" i="20" s="1"/>
  <c r="M6" i="16"/>
  <c r="N6" i="16"/>
  <c r="N6" i="20" s="1"/>
  <c r="C7" i="16"/>
  <c r="D7" i="16"/>
  <c r="D7" i="20" s="1"/>
  <c r="E7" i="16"/>
  <c r="F7" i="16"/>
  <c r="F7" i="20" s="1"/>
  <c r="G7" i="16"/>
  <c r="G7" i="20" s="1"/>
  <c r="H7" i="16"/>
  <c r="H7" i="20" s="1"/>
  <c r="I7" i="16"/>
  <c r="J7" i="16"/>
  <c r="J7" i="20" s="1"/>
  <c r="K7" i="16"/>
  <c r="K7" i="20" s="1"/>
  <c r="L7" i="16"/>
  <c r="L7" i="20" s="1"/>
  <c r="M7" i="16"/>
  <c r="N7" i="16"/>
  <c r="N7" i="20" s="1"/>
  <c r="C8" i="16"/>
  <c r="D8" i="16"/>
  <c r="D8" i="20" s="1"/>
  <c r="E8" i="16"/>
  <c r="F8" i="16"/>
  <c r="F8" i="20" s="1"/>
  <c r="G8" i="16"/>
  <c r="G8" i="20" s="1"/>
  <c r="H8" i="16"/>
  <c r="H8" i="20" s="1"/>
  <c r="I8" i="16"/>
  <c r="J8" i="16"/>
  <c r="J8" i="20" s="1"/>
  <c r="K8" i="16"/>
  <c r="K8" i="20" s="1"/>
  <c r="L8" i="16"/>
  <c r="L8" i="20" s="1"/>
  <c r="M8" i="16"/>
  <c r="N8" i="16"/>
  <c r="N8" i="20" s="1"/>
  <c r="C9" i="16"/>
  <c r="D9" i="16"/>
  <c r="D9" i="20" s="1"/>
  <c r="E9" i="16"/>
  <c r="F9" i="16"/>
  <c r="F9" i="20" s="1"/>
  <c r="G9" i="16"/>
  <c r="G9" i="20" s="1"/>
  <c r="H9" i="16"/>
  <c r="H9" i="20" s="1"/>
  <c r="I9" i="16"/>
  <c r="J9" i="16"/>
  <c r="J9" i="20" s="1"/>
  <c r="K9" i="16"/>
  <c r="K9" i="20" s="1"/>
  <c r="L9" i="16"/>
  <c r="L9" i="20" s="1"/>
  <c r="M9" i="16"/>
  <c r="N9" i="16"/>
  <c r="N9" i="20" s="1"/>
  <c r="C10" i="16"/>
  <c r="D10" i="16"/>
  <c r="D10" i="20" s="1"/>
  <c r="E10" i="16"/>
  <c r="F10" i="16"/>
  <c r="F10" i="20" s="1"/>
  <c r="G10" i="16"/>
  <c r="G10" i="20" s="1"/>
  <c r="H10" i="16"/>
  <c r="H10" i="20" s="1"/>
  <c r="I10" i="16"/>
  <c r="J10" i="16"/>
  <c r="J10" i="20" s="1"/>
  <c r="K10" i="16"/>
  <c r="K10" i="20" s="1"/>
  <c r="L10" i="16"/>
  <c r="L10" i="20" s="1"/>
  <c r="M10" i="16"/>
  <c r="N10" i="16"/>
  <c r="N10" i="20" s="1"/>
  <c r="C11" i="16"/>
  <c r="D11" i="16"/>
  <c r="D11" i="20" s="1"/>
  <c r="E11" i="16"/>
  <c r="F11" i="16"/>
  <c r="F11" i="20" s="1"/>
  <c r="G11" i="16"/>
  <c r="G11" i="20" s="1"/>
  <c r="H11" i="16"/>
  <c r="H11" i="20" s="1"/>
  <c r="I11" i="16"/>
  <c r="J11" i="16"/>
  <c r="J11" i="20" s="1"/>
  <c r="K11" i="16"/>
  <c r="K11" i="20" s="1"/>
  <c r="L11" i="16"/>
  <c r="L11" i="20" s="1"/>
  <c r="M11" i="16"/>
  <c r="N11" i="16"/>
  <c r="N11" i="20" s="1"/>
  <c r="C12" i="16"/>
  <c r="D12" i="16"/>
  <c r="D12" i="20" s="1"/>
  <c r="E12" i="16"/>
  <c r="F12" i="16"/>
  <c r="F12" i="20" s="1"/>
  <c r="G12" i="16"/>
  <c r="G12" i="20" s="1"/>
  <c r="H12" i="16"/>
  <c r="H12" i="20" s="1"/>
  <c r="I12" i="16"/>
  <c r="J12" i="16"/>
  <c r="J12" i="20" s="1"/>
  <c r="K12" i="16"/>
  <c r="K12" i="20" s="1"/>
  <c r="L12" i="16"/>
  <c r="L12" i="20" s="1"/>
  <c r="M12" i="16"/>
  <c r="N12" i="16"/>
  <c r="N12" i="20" s="1"/>
  <c r="C13" i="16"/>
  <c r="D13" i="16"/>
  <c r="D13" i="20" s="1"/>
  <c r="E13" i="16"/>
  <c r="F13" i="16"/>
  <c r="F13" i="20" s="1"/>
  <c r="G13" i="16"/>
  <c r="G13" i="20" s="1"/>
  <c r="H13" i="16"/>
  <c r="H13" i="20" s="1"/>
  <c r="I13" i="16"/>
  <c r="J13" i="16"/>
  <c r="J13" i="20" s="1"/>
  <c r="K13" i="16"/>
  <c r="K13" i="20" s="1"/>
  <c r="L13" i="16"/>
  <c r="L13" i="20" s="1"/>
  <c r="M13" i="16"/>
  <c r="N13" i="16"/>
  <c r="N13" i="20" s="1"/>
  <c r="C14" i="16"/>
  <c r="D14" i="16"/>
  <c r="D14" i="20" s="1"/>
  <c r="E14" i="16"/>
  <c r="F14" i="16"/>
  <c r="F14" i="20" s="1"/>
  <c r="G14" i="16"/>
  <c r="G14" i="20" s="1"/>
  <c r="H14" i="16"/>
  <c r="H14" i="20" s="1"/>
  <c r="I14" i="16"/>
  <c r="J14" i="16"/>
  <c r="J14" i="20" s="1"/>
  <c r="K14" i="16"/>
  <c r="K14" i="20" s="1"/>
  <c r="L14" i="16"/>
  <c r="L14" i="20" s="1"/>
  <c r="M14" i="16"/>
  <c r="N14" i="16"/>
  <c r="N14" i="20" s="1"/>
  <c r="C15" i="16"/>
  <c r="D15" i="16"/>
  <c r="D15" i="20" s="1"/>
  <c r="E15" i="16"/>
  <c r="F15" i="16"/>
  <c r="F15" i="20" s="1"/>
  <c r="G15" i="16"/>
  <c r="G15" i="20" s="1"/>
  <c r="H15" i="16"/>
  <c r="H15" i="20" s="1"/>
  <c r="I15" i="16"/>
  <c r="J15" i="16"/>
  <c r="J15" i="20" s="1"/>
  <c r="K15" i="16"/>
  <c r="K15" i="20" s="1"/>
  <c r="L15" i="16"/>
  <c r="L15" i="20" s="1"/>
  <c r="M15" i="16"/>
  <c r="N15" i="16"/>
  <c r="N15" i="20" s="1"/>
  <c r="C16" i="16"/>
  <c r="D16" i="16"/>
  <c r="D16" i="20" s="1"/>
  <c r="E16" i="16"/>
  <c r="F16" i="16"/>
  <c r="F16" i="20" s="1"/>
  <c r="G16" i="16"/>
  <c r="G16" i="20" s="1"/>
  <c r="H16" i="16"/>
  <c r="H16" i="20" s="1"/>
  <c r="I16" i="16"/>
  <c r="J16" i="16"/>
  <c r="J16" i="20" s="1"/>
  <c r="K16" i="16"/>
  <c r="K16" i="20" s="1"/>
  <c r="L16" i="16"/>
  <c r="L16" i="20" s="1"/>
  <c r="M16" i="16"/>
  <c r="N16" i="16"/>
  <c r="N16" i="20" s="1"/>
  <c r="C17" i="16"/>
  <c r="D17" i="16"/>
  <c r="D17" i="20" s="1"/>
  <c r="E17" i="16"/>
  <c r="F17" i="16"/>
  <c r="F17" i="20" s="1"/>
  <c r="G17" i="16"/>
  <c r="G17" i="20" s="1"/>
  <c r="H17" i="16"/>
  <c r="H17" i="20" s="1"/>
  <c r="I17" i="16"/>
  <c r="J17" i="16"/>
  <c r="J17" i="20" s="1"/>
  <c r="K17" i="16"/>
  <c r="K17" i="20" s="1"/>
  <c r="L17" i="16"/>
  <c r="L17" i="20" s="1"/>
  <c r="M17" i="16"/>
  <c r="N17" i="16"/>
  <c r="N17" i="20" s="1"/>
  <c r="C18" i="16"/>
  <c r="D18" i="16"/>
  <c r="D18" i="20" s="1"/>
  <c r="E18" i="16"/>
  <c r="F18" i="16"/>
  <c r="F18" i="20" s="1"/>
  <c r="G18" i="16"/>
  <c r="G18" i="20" s="1"/>
  <c r="H18" i="16"/>
  <c r="H18" i="20" s="1"/>
  <c r="I18" i="16"/>
  <c r="J18" i="16"/>
  <c r="J18" i="20" s="1"/>
  <c r="K18" i="16"/>
  <c r="K18" i="20" s="1"/>
  <c r="L18" i="16"/>
  <c r="L18" i="20" s="1"/>
  <c r="M18" i="16"/>
  <c r="N18" i="16"/>
  <c r="N18" i="20" s="1"/>
  <c r="C19" i="16"/>
  <c r="D19" i="16"/>
  <c r="D19" i="20" s="1"/>
  <c r="E19" i="16"/>
  <c r="F19" i="16"/>
  <c r="F19" i="20" s="1"/>
  <c r="G19" i="16"/>
  <c r="G19" i="20" s="1"/>
  <c r="H19" i="16"/>
  <c r="H19" i="20" s="1"/>
  <c r="I19" i="16"/>
  <c r="J19" i="16"/>
  <c r="J19" i="20" s="1"/>
  <c r="K19" i="16"/>
  <c r="K19" i="20" s="1"/>
  <c r="L19" i="16"/>
  <c r="L19" i="20" s="1"/>
  <c r="M19" i="16"/>
  <c r="N19" i="16"/>
  <c r="N19" i="20" s="1"/>
  <c r="C20" i="16"/>
  <c r="D20" i="16"/>
  <c r="D20" i="20" s="1"/>
  <c r="E20" i="16"/>
  <c r="F20" i="16"/>
  <c r="F20" i="20" s="1"/>
  <c r="G20" i="16"/>
  <c r="G20" i="20" s="1"/>
  <c r="H20" i="16"/>
  <c r="H20" i="20" s="1"/>
  <c r="I20" i="16"/>
  <c r="J20" i="16"/>
  <c r="J20" i="20" s="1"/>
  <c r="K20" i="16"/>
  <c r="K20" i="20" s="1"/>
  <c r="L20" i="16"/>
  <c r="L20" i="20" s="1"/>
  <c r="M20" i="16"/>
  <c r="N20" i="16"/>
  <c r="N20" i="20" s="1"/>
  <c r="C21" i="16"/>
  <c r="D21" i="16"/>
  <c r="D21" i="20" s="1"/>
  <c r="E21" i="16"/>
  <c r="F21" i="16"/>
  <c r="F21" i="20" s="1"/>
  <c r="G21" i="16"/>
  <c r="G21" i="20" s="1"/>
  <c r="H21" i="16"/>
  <c r="H21" i="20" s="1"/>
  <c r="I21" i="16"/>
  <c r="J21" i="16"/>
  <c r="J21" i="20" s="1"/>
  <c r="K21" i="16"/>
  <c r="K21" i="20" s="1"/>
  <c r="L21" i="16"/>
  <c r="L21" i="20" s="1"/>
  <c r="M21" i="16"/>
  <c r="N21" i="16"/>
  <c r="N21" i="20" s="1"/>
  <c r="C22" i="16"/>
  <c r="D22" i="16"/>
  <c r="D22" i="20" s="1"/>
  <c r="E22" i="16"/>
  <c r="F22" i="16"/>
  <c r="F22" i="20" s="1"/>
  <c r="G22" i="16"/>
  <c r="G22" i="20" s="1"/>
  <c r="H22" i="16"/>
  <c r="H22" i="20" s="1"/>
  <c r="I22" i="16"/>
  <c r="J22" i="16"/>
  <c r="J22" i="20" s="1"/>
  <c r="K22" i="16"/>
  <c r="K22" i="20" s="1"/>
  <c r="L22" i="16"/>
  <c r="L22" i="20" s="1"/>
  <c r="M22" i="16"/>
  <c r="N22" i="16"/>
  <c r="N22" i="20" s="1"/>
  <c r="C23" i="16"/>
  <c r="D23" i="16"/>
  <c r="D23" i="20" s="1"/>
  <c r="E23" i="16"/>
  <c r="F23" i="16"/>
  <c r="F23" i="20" s="1"/>
  <c r="G23" i="16"/>
  <c r="G23" i="20" s="1"/>
  <c r="H23" i="16"/>
  <c r="H23" i="20" s="1"/>
  <c r="I23" i="16"/>
  <c r="J23" i="16"/>
  <c r="J23" i="20" s="1"/>
  <c r="K23" i="16"/>
  <c r="K23" i="20" s="1"/>
  <c r="L23" i="16"/>
  <c r="L23" i="20" s="1"/>
  <c r="M23" i="16"/>
  <c r="N23" i="16"/>
  <c r="N23" i="20" s="1"/>
  <c r="C24" i="16"/>
  <c r="D24" i="16"/>
  <c r="D24" i="20" s="1"/>
  <c r="E24" i="16"/>
  <c r="F24" i="16"/>
  <c r="F24" i="20" s="1"/>
  <c r="G24" i="16"/>
  <c r="G24" i="20" s="1"/>
  <c r="H24" i="16"/>
  <c r="H24" i="20" s="1"/>
  <c r="I24" i="16"/>
  <c r="J24" i="16"/>
  <c r="J24" i="20" s="1"/>
  <c r="K24" i="16"/>
  <c r="K24" i="20" s="1"/>
  <c r="L24" i="16"/>
  <c r="L24" i="20" s="1"/>
  <c r="M24" i="16"/>
  <c r="N24" i="16"/>
  <c r="N24" i="20" s="1"/>
  <c r="C25" i="16"/>
  <c r="D25" i="16"/>
  <c r="D25" i="20" s="1"/>
  <c r="E25" i="16"/>
  <c r="F25" i="16"/>
  <c r="F25" i="20" s="1"/>
  <c r="G25" i="16"/>
  <c r="G25" i="20" s="1"/>
  <c r="H25" i="16"/>
  <c r="H25" i="20" s="1"/>
  <c r="I25" i="16"/>
  <c r="J25" i="16"/>
  <c r="J25" i="20" s="1"/>
  <c r="K25" i="16"/>
  <c r="K25" i="20" s="1"/>
  <c r="L25" i="16"/>
  <c r="L25" i="20" s="1"/>
  <c r="M25" i="16"/>
  <c r="N25" i="16"/>
  <c r="N25" i="20" s="1"/>
  <c r="C26" i="16"/>
  <c r="D26" i="16"/>
  <c r="D26" i="20" s="1"/>
  <c r="E26" i="16"/>
  <c r="F26" i="16"/>
  <c r="F26" i="20" s="1"/>
  <c r="G26" i="16"/>
  <c r="G26" i="20" s="1"/>
  <c r="H26" i="16"/>
  <c r="H26" i="20" s="1"/>
  <c r="I26" i="16"/>
  <c r="J26" i="16"/>
  <c r="J26" i="20" s="1"/>
  <c r="K26" i="16"/>
  <c r="K26" i="20" s="1"/>
  <c r="L26" i="16"/>
  <c r="L26" i="20" s="1"/>
  <c r="M26" i="16"/>
  <c r="N26" i="16"/>
  <c r="N26" i="20" s="1"/>
  <c r="C27" i="16"/>
  <c r="D27" i="16"/>
  <c r="D27" i="20" s="1"/>
  <c r="E27" i="16"/>
  <c r="F27" i="16"/>
  <c r="F27" i="20" s="1"/>
  <c r="G27" i="16"/>
  <c r="G27" i="20" s="1"/>
  <c r="H27" i="16"/>
  <c r="H27" i="20" s="1"/>
  <c r="I27" i="16"/>
  <c r="J27" i="16"/>
  <c r="J27" i="20" s="1"/>
  <c r="K27" i="16"/>
  <c r="K27" i="20" s="1"/>
  <c r="L27" i="16"/>
  <c r="L27" i="20" s="1"/>
  <c r="M27" i="16"/>
  <c r="N27" i="16"/>
  <c r="N27" i="20" s="1"/>
  <c r="C28" i="16"/>
  <c r="D28" i="16"/>
  <c r="D28" i="20" s="1"/>
  <c r="E28" i="16"/>
  <c r="F28" i="16"/>
  <c r="F28" i="20" s="1"/>
  <c r="G28" i="16"/>
  <c r="G28" i="20" s="1"/>
  <c r="H28" i="16"/>
  <c r="H28" i="20" s="1"/>
  <c r="I28" i="16"/>
  <c r="J28" i="16"/>
  <c r="J28" i="20" s="1"/>
  <c r="K28" i="16"/>
  <c r="K28" i="20" s="1"/>
  <c r="L28" i="16"/>
  <c r="L28" i="20" s="1"/>
  <c r="M28" i="16"/>
  <c r="N28" i="16"/>
  <c r="N28" i="20" s="1"/>
  <c r="C29" i="16"/>
  <c r="D29" i="16"/>
  <c r="E29" i="16"/>
  <c r="F29" i="16"/>
  <c r="G29" i="16"/>
  <c r="H29" i="16"/>
  <c r="I29" i="16"/>
  <c r="J29" i="16"/>
  <c r="K29" i="16"/>
  <c r="L29" i="16"/>
  <c r="M29" i="16"/>
  <c r="N29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G59" i="16"/>
  <c r="B61" i="16" s="1"/>
  <c r="C61" i="16"/>
  <c r="D61" i="16"/>
  <c r="E61" i="16"/>
  <c r="F61" i="16"/>
  <c r="G61" i="16"/>
  <c r="H61" i="16"/>
  <c r="I61" i="16"/>
  <c r="J61" i="16"/>
  <c r="K61" i="16"/>
  <c r="L61" i="16"/>
  <c r="M61" i="16"/>
  <c r="N61" i="16"/>
  <c r="C63" i="16"/>
  <c r="D63" i="16"/>
  <c r="E63" i="16"/>
  <c r="E63" i="20" s="1"/>
  <c r="F63" i="16"/>
  <c r="G63" i="16"/>
  <c r="G63" i="20" s="1"/>
  <c r="H63" i="16"/>
  <c r="H63" i="20" s="1"/>
  <c r="I63" i="16"/>
  <c r="I63" i="20" s="1"/>
  <c r="J63" i="16"/>
  <c r="K63" i="16"/>
  <c r="K63" i="20" s="1"/>
  <c r="L63" i="16"/>
  <c r="L63" i="20" s="1"/>
  <c r="M63" i="16"/>
  <c r="M63" i="20" s="1"/>
  <c r="N63" i="16"/>
  <c r="C64" i="16"/>
  <c r="D64" i="16"/>
  <c r="D64" i="20" s="1"/>
  <c r="E64" i="16"/>
  <c r="E64" i="20" s="1"/>
  <c r="F64" i="16"/>
  <c r="G64" i="16"/>
  <c r="G64" i="20" s="1"/>
  <c r="H64" i="16"/>
  <c r="H64" i="20" s="1"/>
  <c r="I64" i="16"/>
  <c r="I64" i="20" s="1"/>
  <c r="J64" i="16"/>
  <c r="K64" i="16"/>
  <c r="K64" i="20" s="1"/>
  <c r="L64" i="16"/>
  <c r="L64" i="20" s="1"/>
  <c r="M64" i="16"/>
  <c r="M64" i="20" s="1"/>
  <c r="N64" i="16"/>
  <c r="C65" i="16"/>
  <c r="D65" i="16"/>
  <c r="D65" i="20" s="1"/>
  <c r="E65" i="16"/>
  <c r="E65" i="20" s="1"/>
  <c r="F65" i="16"/>
  <c r="G65" i="16"/>
  <c r="G65" i="20" s="1"/>
  <c r="H65" i="16"/>
  <c r="H65" i="20" s="1"/>
  <c r="I65" i="16"/>
  <c r="I65" i="20" s="1"/>
  <c r="J65" i="16"/>
  <c r="K65" i="16"/>
  <c r="K65" i="20" s="1"/>
  <c r="L65" i="16"/>
  <c r="L65" i="20" s="1"/>
  <c r="M65" i="16"/>
  <c r="M65" i="20" s="1"/>
  <c r="N65" i="16"/>
  <c r="C66" i="16"/>
  <c r="D66" i="16"/>
  <c r="D66" i="20" s="1"/>
  <c r="E66" i="16"/>
  <c r="E66" i="20" s="1"/>
  <c r="F66" i="16"/>
  <c r="G66" i="16"/>
  <c r="G66" i="20" s="1"/>
  <c r="H66" i="16"/>
  <c r="H66" i="20" s="1"/>
  <c r="I66" i="16"/>
  <c r="I66" i="20" s="1"/>
  <c r="J66" i="16"/>
  <c r="K66" i="16"/>
  <c r="K66" i="20" s="1"/>
  <c r="L66" i="16"/>
  <c r="L66" i="20" s="1"/>
  <c r="M66" i="16"/>
  <c r="M66" i="20" s="1"/>
  <c r="N66" i="16"/>
  <c r="C67" i="16"/>
  <c r="D67" i="16"/>
  <c r="D67" i="20" s="1"/>
  <c r="E67" i="16"/>
  <c r="E67" i="20" s="1"/>
  <c r="F67" i="16"/>
  <c r="G67" i="16"/>
  <c r="G67" i="20" s="1"/>
  <c r="H67" i="16"/>
  <c r="H67" i="20" s="1"/>
  <c r="I67" i="16"/>
  <c r="I67" i="20" s="1"/>
  <c r="J67" i="16"/>
  <c r="K67" i="16"/>
  <c r="K67" i="20" s="1"/>
  <c r="L67" i="16"/>
  <c r="L67" i="20" s="1"/>
  <c r="M67" i="16"/>
  <c r="M67" i="20" s="1"/>
  <c r="N67" i="16"/>
  <c r="C68" i="16"/>
  <c r="D68" i="16"/>
  <c r="D68" i="20" s="1"/>
  <c r="E68" i="16"/>
  <c r="E68" i="20" s="1"/>
  <c r="F68" i="16"/>
  <c r="G68" i="16"/>
  <c r="G68" i="20" s="1"/>
  <c r="H68" i="16"/>
  <c r="H68" i="20" s="1"/>
  <c r="I68" i="16"/>
  <c r="I68" i="20" s="1"/>
  <c r="J68" i="16"/>
  <c r="K68" i="16"/>
  <c r="K68" i="20" s="1"/>
  <c r="L68" i="16"/>
  <c r="L68" i="20" s="1"/>
  <c r="M68" i="16"/>
  <c r="M68" i="20" s="1"/>
  <c r="N68" i="16"/>
  <c r="C69" i="16"/>
  <c r="D69" i="16"/>
  <c r="D69" i="20" s="1"/>
  <c r="E69" i="16"/>
  <c r="E69" i="20" s="1"/>
  <c r="F69" i="16"/>
  <c r="G69" i="16"/>
  <c r="G69" i="20" s="1"/>
  <c r="H69" i="16"/>
  <c r="H69" i="20" s="1"/>
  <c r="I69" i="16"/>
  <c r="I69" i="20" s="1"/>
  <c r="J69" i="16"/>
  <c r="K69" i="16"/>
  <c r="K69" i="20" s="1"/>
  <c r="L69" i="16"/>
  <c r="L69" i="20" s="1"/>
  <c r="M69" i="16"/>
  <c r="M69" i="20" s="1"/>
  <c r="N69" i="16"/>
  <c r="C70" i="16"/>
  <c r="D70" i="16"/>
  <c r="D70" i="20" s="1"/>
  <c r="E70" i="16"/>
  <c r="E70" i="20" s="1"/>
  <c r="F70" i="16"/>
  <c r="G70" i="16"/>
  <c r="G70" i="20" s="1"/>
  <c r="H70" i="16"/>
  <c r="H70" i="20" s="1"/>
  <c r="I70" i="16"/>
  <c r="I70" i="20" s="1"/>
  <c r="J70" i="16"/>
  <c r="K70" i="16"/>
  <c r="K70" i="20" s="1"/>
  <c r="L70" i="16"/>
  <c r="L70" i="20" s="1"/>
  <c r="M70" i="16"/>
  <c r="M70" i="20" s="1"/>
  <c r="N70" i="16"/>
  <c r="C71" i="16"/>
  <c r="D71" i="16"/>
  <c r="D71" i="20" s="1"/>
  <c r="E71" i="16"/>
  <c r="E71" i="20" s="1"/>
  <c r="F71" i="16"/>
  <c r="G71" i="16"/>
  <c r="G71" i="20" s="1"/>
  <c r="H71" i="16"/>
  <c r="H71" i="20" s="1"/>
  <c r="I71" i="16"/>
  <c r="I71" i="20" s="1"/>
  <c r="J71" i="16"/>
  <c r="K71" i="16"/>
  <c r="K71" i="20" s="1"/>
  <c r="L71" i="16"/>
  <c r="L71" i="20" s="1"/>
  <c r="M71" i="16"/>
  <c r="M71" i="20" s="1"/>
  <c r="N71" i="16"/>
  <c r="C72" i="16"/>
  <c r="D72" i="16"/>
  <c r="D72" i="20" s="1"/>
  <c r="E72" i="16"/>
  <c r="E72" i="20" s="1"/>
  <c r="F72" i="16"/>
  <c r="G72" i="16"/>
  <c r="G72" i="20" s="1"/>
  <c r="H72" i="16"/>
  <c r="H72" i="20" s="1"/>
  <c r="I72" i="16"/>
  <c r="I72" i="20" s="1"/>
  <c r="J72" i="16"/>
  <c r="K72" i="16"/>
  <c r="K72" i="20" s="1"/>
  <c r="L72" i="16"/>
  <c r="L72" i="20" s="1"/>
  <c r="M72" i="16"/>
  <c r="M72" i="20" s="1"/>
  <c r="N72" i="16"/>
  <c r="C73" i="16"/>
  <c r="D73" i="16"/>
  <c r="D73" i="20" s="1"/>
  <c r="E73" i="16"/>
  <c r="E73" i="20" s="1"/>
  <c r="F73" i="16"/>
  <c r="G73" i="16"/>
  <c r="G73" i="20" s="1"/>
  <c r="H73" i="16"/>
  <c r="H73" i="20" s="1"/>
  <c r="I73" i="16"/>
  <c r="I73" i="20" s="1"/>
  <c r="J73" i="16"/>
  <c r="K73" i="16"/>
  <c r="K73" i="20" s="1"/>
  <c r="L73" i="16"/>
  <c r="L73" i="20" s="1"/>
  <c r="M73" i="16"/>
  <c r="M73" i="20" s="1"/>
  <c r="N73" i="16"/>
  <c r="C74" i="16"/>
  <c r="D74" i="16"/>
  <c r="D74" i="20" s="1"/>
  <c r="E74" i="16"/>
  <c r="E74" i="20" s="1"/>
  <c r="F74" i="16"/>
  <c r="G74" i="16"/>
  <c r="G74" i="20" s="1"/>
  <c r="H74" i="16"/>
  <c r="H74" i="20" s="1"/>
  <c r="I74" i="16"/>
  <c r="I74" i="20" s="1"/>
  <c r="J74" i="16"/>
  <c r="K74" i="16"/>
  <c r="K74" i="20" s="1"/>
  <c r="L74" i="16"/>
  <c r="L74" i="20" s="1"/>
  <c r="M74" i="16"/>
  <c r="M74" i="20" s="1"/>
  <c r="N74" i="16"/>
  <c r="C75" i="16"/>
  <c r="D75" i="16"/>
  <c r="D75" i="20" s="1"/>
  <c r="E75" i="16"/>
  <c r="E75" i="20" s="1"/>
  <c r="F75" i="16"/>
  <c r="G75" i="16"/>
  <c r="G75" i="20" s="1"/>
  <c r="H75" i="16"/>
  <c r="H75" i="20" s="1"/>
  <c r="I75" i="16"/>
  <c r="I75" i="20" s="1"/>
  <c r="J75" i="16"/>
  <c r="K75" i="16"/>
  <c r="K75" i="20" s="1"/>
  <c r="L75" i="16"/>
  <c r="L75" i="20" s="1"/>
  <c r="M75" i="16"/>
  <c r="M75" i="20" s="1"/>
  <c r="N75" i="16"/>
  <c r="C76" i="16"/>
  <c r="D76" i="16"/>
  <c r="D76" i="20" s="1"/>
  <c r="E76" i="16"/>
  <c r="E76" i="20" s="1"/>
  <c r="F76" i="16"/>
  <c r="G76" i="16"/>
  <c r="G76" i="20" s="1"/>
  <c r="H76" i="16"/>
  <c r="H76" i="20" s="1"/>
  <c r="I76" i="16"/>
  <c r="I76" i="20" s="1"/>
  <c r="J76" i="16"/>
  <c r="K76" i="16"/>
  <c r="K76" i="20" s="1"/>
  <c r="L76" i="16"/>
  <c r="L76" i="20" s="1"/>
  <c r="M76" i="16"/>
  <c r="M76" i="20" s="1"/>
  <c r="N76" i="16"/>
  <c r="C77" i="16"/>
  <c r="D77" i="16"/>
  <c r="D77" i="20" s="1"/>
  <c r="E77" i="16"/>
  <c r="E77" i="20" s="1"/>
  <c r="F77" i="16"/>
  <c r="G77" i="16"/>
  <c r="G77" i="20" s="1"/>
  <c r="H77" i="16"/>
  <c r="H77" i="20" s="1"/>
  <c r="I77" i="16"/>
  <c r="I77" i="20" s="1"/>
  <c r="J77" i="16"/>
  <c r="K77" i="16"/>
  <c r="K77" i="20" s="1"/>
  <c r="L77" i="16"/>
  <c r="L77" i="20" s="1"/>
  <c r="M77" i="16"/>
  <c r="M77" i="20" s="1"/>
  <c r="N77" i="16"/>
  <c r="C78" i="16"/>
  <c r="D78" i="16"/>
  <c r="D78" i="20" s="1"/>
  <c r="E78" i="16"/>
  <c r="E78" i="20" s="1"/>
  <c r="F78" i="16"/>
  <c r="G78" i="16"/>
  <c r="G78" i="20" s="1"/>
  <c r="H78" i="16"/>
  <c r="H78" i="20" s="1"/>
  <c r="I78" i="16"/>
  <c r="I78" i="20" s="1"/>
  <c r="J78" i="16"/>
  <c r="K78" i="16"/>
  <c r="K78" i="20" s="1"/>
  <c r="L78" i="16"/>
  <c r="L78" i="20" s="1"/>
  <c r="M78" i="16"/>
  <c r="M78" i="20" s="1"/>
  <c r="N78" i="16"/>
  <c r="C79" i="16"/>
  <c r="D79" i="16"/>
  <c r="D79" i="20" s="1"/>
  <c r="E79" i="16"/>
  <c r="E79" i="20" s="1"/>
  <c r="F79" i="16"/>
  <c r="G79" i="16"/>
  <c r="G79" i="20" s="1"/>
  <c r="H79" i="16"/>
  <c r="H79" i="20" s="1"/>
  <c r="I79" i="16"/>
  <c r="I79" i="20" s="1"/>
  <c r="J79" i="16"/>
  <c r="K79" i="16"/>
  <c r="K79" i="20" s="1"/>
  <c r="L79" i="16"/>
  <c r="L79" i="20" s="1"/>
  <c r="M79" i="16"/>
  <c r="M79" i="20" s="1"/>
  <c r="N79" i="16"/>
  <c r="C80" i="16"/>
  <c r="D80" i="16"/>
  <c r="D80" i="20" s="1"/>
  <c r="E80" i="16"/>
  <c r="E80" i="20" s="1"/>
  <c r="F80" i="16"/>
  <c r="G80" i="16"/>
  <c r="G80" i="20" s="1"/>
  <c r="H80" i="16"/>
  <c r="H80" i="20" s="1"/>
  <c r="I80" i="16"/>
  <c r="I80" i="20" s="1"/>
  <c r="J80" i="16"/>
  <c r="K80" i="16"/>
  <c r="K80" i="20" s="1"/>
  <c r="L80" i="16"/>
  <c r="L80" i="20" s="1"/>
  <c r="M80" i="16"/>
  <c r="M80" i="20" s="1"/>
  <c r="N80" i="16"/>
  <c r="C81" i="16"/>
  <c r="D81" i="16"/>
  <c r="D81" i="20" s="1"/>
  <c r="E81" i="16"/>
  <c r="E81" i="20" s="1"/>
  <c r="F81" i="16"/>
  <c r="G81" i="16"/>
  <c r="G81" i="20" s="1"/>
  <c r="H81" i="16"/>
  <c r="H81" i="20" s="1"/>
  <c r="I81" i="16"/>
  <c r="I81" i="20" s="1"/>
  <c r="J81" i="16"/>
  <c r="K81" i="16"/>
  <c r="K81" i="20" s="1"/>
  <c r="L81" i="16"/>
  <c r="L81" i="20" s="1"/>
  <c r="M81" i="16"/>
  <c r="M81" i="20" s="1"/>
  <c r="N81" i="16"/>
  <c r="C82" i="16"/>
  <c r="D82" i="16"/>
  <c r="D82" i="20" s="1"/>
  <c r="E82" i="16"/>
  <c r="E82" i="20" s="1"/>
  <c r="F82" i="16"/>
  <c r="G82" i="16"/>
  <c r="G82" i="20" s="1"/>
  <c r="H82" i="16"/>
  <c r="H82" i="20" s="1"/>
  <c r="I82" i="16"/>
  <c r="I82" i="20" s="1"/>
  <c r="J82" i="16"/>
  <c r="K82" i="16"/>
  <c r="K82" i="20" s="1"/>
  <c r="L82" i="16"/>
  <c r="L82" i="20" s="1"/>
  <c r="M82" i="16"/>
  <c r="M82" i="20" s="1"/>
  <c r="N82" i="16"/>
  <c r="C83" i="16"/>
  <c r="D83" i="16"/>
  <c r="D83" i="20" s="1"/>
  <c r="E83" i="16"/>
  <c r="E83" i="20" s="1"/>
  <c r="F83" i="16"/>
  <c r="G83" i="16"/>
  <c r="G83" i="20" s="1"/>
  <c r="H83" i="16"/>
  <c r="H83" i="20" s="1"/>
  <c r="I83" i="16"/>
  <c r="I83" i="20" s="1"/>
  <c r="J83" i="16"/>
  <c r="K83" i="16"/>
  <c r="K83" i="20" s="1"/>
  <c r="L83" i="16"/>
  <c r="L83" i="20" s="1"/>
  <c r="M83" i="16"/>
  <c r="M83" i="20" s="1"/>
  <c r="N83" i="16"/>
  <c r="C84" i="16"/>
  <c r="D84" i="16"/>
  <c r="D84" i="20" s="1"/>
  <c r="E84" i="16"/>
  <c r="E84" i="20" s="1"/>
  <c r="F84" i="16"/>
  <c r="G84" i="16"/>
  <c r="G84" i="20" s="1"/>
  <c r="H84" i="16"/>
  <c r="H84" i="20" s="1"/>
  <c r="I84" i="16"/>
  <c r="I84" i="20" s="1"/>
  <c r="J84" i="16"/>
  <c r="K84" i="16"/>
  <c r="K84" i="20" s="1"/>
  <c r="L84" i="16"/>
  <c r="L84" i="20" s="1"/>
  <c r="M84" i="16"/>
  <c r="M84" i="20" s="1"/>
  <c r="N84" i="16"/>
  <c r="C85" i="16"/>
  <c r="D85" i="16"/>
  <c r="D85" i="20" s="1"/>
  <c r="E85" i="16"/>
  <c r="E85" i="20" s="1"/>
  <c r="F85" i="16"/>
  <c r="G85" i="16"/>
  <c r="G85" i="20" s="1"/>
  <c r="H85" i="16"/>
  <c r="H85" i="20" s="1"/>
  <c r="I85" i="16"/>
  <c r="I85" i="20" s="1"/>
  <c r="J85" i="16"/>
  <c r="K85" i="16"/>
  <c r="K85" i="20" s="1"/>
  <c r="L85" i="16"/>
  <c r="L85" i="20" s="1"/>
  <c r="M85" i="16"/>
  <c r="M85" i="20" s="1"/>
  <c r="N85" i="16"/>
  <c r="C86" i="16"/>
  <c r="D86" i="16"/>
  <c r="D86" i="20" s="1"/>
  <c r="E86" i="16"/>
  <c r="E86" i="20" s="1"/>
  <c r="F86" i="16"/>
  <c r="G86" i="16"/>
  <c r="G86" i="20" s="1"/>
  <c r="H86" i="16"/>
  <c r="H86" i="20" s="1"/>
  <c r="I86" i="16"/>
  <c r="I86" i="20" s="1"/>
  <c r="J86" i="16"/>
  <c r="K86" i="16"/>
  <c r="K86" i="20" s="1"/>
  <c r="L86" i="16"/>
  <c r="L86" i="20" s="1"/>
  <c r="M86" i="16"/>
  <c r="M86" i="20" s="1"/>
  <c r="N86" i="16"/>
  <c r="C87" i="16"/>
  <c r="D87" i="16"/>
  <c r="E87" i="16"/>
  <c r="F87" i="16"/>
  <c r="G87" i="16"/>
  <c r="H87" i="16"/>
  <c r="I87" i="16"/>
  <c r="J87" i="16"/>
  <c r="K87" i="16"/>
  <c r="L87" i="16"/>
  <c r="M87" i="16"/>
  <c r="N87" i="16"/>
  <c r="C89" i="16"/>
  <c r="D89" i="16"/>
  <c r="E89" i="16"/>
  <c r="F89" i="16"/>
  <c r="G89" i="16"/>
  <c r="H89" i="16"/>
  <c r="I89" i="16"/>
  <c r="J89" i="16"/>
  <c r="K89" i="16"/>
  <c r="L89" i="16"/>
  <c r="M89" i="16"/>
  <c r="N89" i="16"/>
  <c r="C116" i="16"/>
  <c r="D116" i="16"/>
  <c r="E116" i="16"/>
  <c r="F116" i="16"/>
  <c r="G116" i="16"/>
  <c r="H116" i="16"/>
  <c r="I116" i="16"/>
  <c r="J116" i="16"/>
  <c r="K116" i="16"/>
  <c r="L116" i="16"/>
  <c r="M116" i="16"/>
  <c r="N116" i="16"/>
  <c r="C118" i="16"/>
  <c r="D118" i="16"/>
  <c r="D118" i="20" s="1"/>
  <c r="E118" i="16"/>
  <c r="F118" i="16"/>
  <c r="F118" i="20" s="1"/>
  <c r="G118" i="16"/>
  <c r="H118" i="16"/>
  <c r="H118" i="20" s="1"/>
  <c r="I118" i="16"/>
  <c r="I118" i="20" s="1"/>
  <c r="J118" i="16"/>
  <c r="J118" i="20" s="1"/>
  <c r="K118" i="16"/>
  <c r="L118" i="16"/>
  <c r="L118" i="20" s="1"/>
  <c r="M118" i="16"/>
  <c r="M118" i="20" s="1"/>
  <c r="N118" i="16"/>
  <c r="N118" i="20" s="1"/>
  <c r="C119" i="16"/>
  <c r="D119" i="16"/>
  <c r="D119" i="20" s="1"/>
  <c r="E119" i="16"/>
  <c r="E119" i="20" s="1"/>
  <c r="F119" i="16"/>
  <c r="F119" i="20" s="1"/>
  <c r="G119" i="16"/>
  <c r="H119" i="16"/>
  <c r="H119" i="20" s="1"/>
  <c r="I119" i="16"/>
  <c r="I119" i="20" s="1"/>
  <c r="J119" i="16"/>
  <c r="J119" i="20" s="1"/>
  <c r="K119" i="16"/>
  <c r="L119" i="16"/>
  <c r="L119" i="20" s="1"/>
  <c r="M119" i="16"/>
  <c r="M119" i="20" s="1"/>
  <c r="N119" i="16"/>
  <c r="N119" i="20" s="1"/>
  <c r="C120" i="16"/>
  <c r="D120" i="16"/>
  <c r="D120" i="20" s="1"/>
  <c r="E120" i="16"/>
  <c r="E120" i="20" s="1"/>
  <c r="F120" i="16"/>
  <c r="F120" i="20" s="1"/>
  <c r="G120" i="16"/>
  <c r="H120" i="16"/>
  <c r="H120" i="20" s="1"/>
  <c r="I120" i="16"/>
  <c r="I120" i="20" s="1"/>
  <c r="J120" i="16"/>
  <c r="J120" i="20" s="1"/>
  <c r="K120" i="16"/>
  <c r="L120" i="16"/>
  <c r="L120" i="20" s="1"/>
  <c r="M120" i="16"/>
  <c r="M120" i="20" s="1"/>
  <c r="N120" i="16"/>
  <c r="N120" i="20" s="1"/>
  <c r="C121" i="16"/>
  <c r="D121" i="16"/>
  <c r="D121" i="20" s="1"/>
  <c r="E121" i="16"/>
  <c r="E121" i="20" s="1"/>
  <c r="F121" i="16"/>
  <c r="F121" i="20" s="1"/>
  <c r="G121" i="16"/>
  <c r="H121" i="16"/>
  <c r="H121" i="20" s="1"/>
  <c r="I121" i="16"/>
  <c r="I121" i="20" s="1"/>
  <c r="J121" i="16"/>
  <c r="J121" i="20" s="1"/>
  <c r="K121" i="16"/>
  <c r="L121" i="16"/>
  <c r="L121" i="20" s="1"/>
  <c r="M121" i="16"/>
  <c r="M121" i="20" s="1"/>
  <c r="N121" i="16"/>
  <c r="N121" i="20" s="1"/>
  <c r="C122" i="16"/>
  <c r="D122" i="16"/>
  <c r="D122" i="20" s="1"/>
  <c r="E122" i="16"/>
  <c r="E122" i="20" s="1"/>
  <c r="F122" i="16"/>
  <c r="F122" i="20" s="1"/>
  <c r="G122" i="16"/>
  <c r="H122" i="16"/>
  <c r="H122" i="20" s="1"/>
  <c r="I122" i="16"/>
  <c r="I122" i="20" s="1"/>
  <c r="J122" i="16"/>
  <c r="J122" i="20" s="1"/>
  <c r="K122" i="16"/>
  <c r="L122" i="16"/>
  <c r="L122" i="20" s="1"/>
  <c r="M122" i="16"/>
  <c r="M122" i="20" s="1"/>
  <c r="N122" i="16"/>
  <c r="N122" i="20" s="1"/>
  <c r="C123" i="16"/>
  <c r="D123" i="16"/>
  <c r="D123" i="20" s="1"/>
  <c r="E123" i="16"/>
  <c r="E123" i="20" s="1"/>
  <c r="F123" i="16"/>
  <c r="F123" i="20" s="1"/>
  <c r="G123" i="16"/>
  <c r="H123" i="16"/>
  <c r="H123" i="20" s="1"/>
  <c r="I123" i="16"/>
  <c r="I123" i="20" s="1"/>
  <c r="J123" i="16"/>
  <c r="J123" i="20" s="1"/>
  <c r="K123" i="16"/>
  <c r="L123" i="16"/>
  <c r="L123" i="20" s="1"/>
  <c r="M123" i="16"/>
  <c r="M123" i="20" s="1"/>
  <c r="N123" i="16"/>
  <c r="N123" i="20" s="1"/>
  <c r="C124" i="16"/>
  <c r="D124" i="16"/>
  <c r="D124" i="20" s="1"/>
  <c r="E124" i="16"/>
  <c r="E124" i="20" s="1"/>
  <c r="F124" i="16"/>
  <c r="F124" i="20" s="1"/>
  <c r="G124" i="16"/>
  <c r="H124" i="16"/>
  <c r="H124" i="20" s="1"/>
  <c r="I124" i="16"/>
  <c r="I124" i="20" s="1"/>
  <c r="J124" i="16"/>
  <c r="J124" i="20" s="1"/>
  <c r="K124" i="16"/>
  <c r="L124" i="16"/>
  <c r="L124" i="20" s="1"/>
  <c r="M124" i="16"/>
  <c r="M124" i="20" s="1"/>
  <c r="N124" i="16"/>
  <c r="N124" i="20" s="1"/>
  <c r="C125" i="16"/>
  <c r="D125" i="16"/>
  <c r="D125" i="20" s="1"/>
  <c r="E125" i="16"/>
  <c r="E125" i="20" s="1"/>
  <c r="F125" i="16"/>
  <c r="F125" i="20" s="1"/>
  <c r="G125" i="16"/>
  <c r="H125" i="16"/>
  <c r="H125" i="20" s="1"/>
  <c r="I125" i="16"/>
  <c r="I125" i="20" s="1"/>
  <c r="J125" i="16"/>
  <c r="J125" i="20" s="1"/>
  <c r="K125" i="16"/>
  <c r="L125" i="16"/>
  <c r="L125" i="20" s="1"/>
  <c r="M125" i="16"/>
  <c r="M125" i="20" s="1"/>
  <c r="N125" i="16"/>
  <c r="N125" i="20" s="1"/>
  <c r="C126" i="16"/>
  <c r="D126" i="16"/>
  <c r="D126" i="20" s="1"/>
  <c r="E126" i="16"/>
  <c r="E126" i="20" s="1"/>
  <c r="F126" i="16"/>
  <c r="F126" i="20" s="1"/>
  <c r="G126" i="16"/>
  <c r="H126" i="16"/>
  <c r="H126" i="20" s="1"/>
  <c r="I126" i="16"/>
  <c r="I126" i="20" s="1"/>
  <c r="J126" i="16"/>
  <c r="J126" i="20" s="1"/>
  <c r="K126" i="16"/>
  <c r="L126" i="16"/>
  <c r="L126" i="20" s="1"/>
  <c r="M126" i="16"/>
  <c r="M126" i="20" s="1"/>
  <c r="N126" i="16"/>
  <c r="N126" i="20" s="1"/>
  <c r="C127" i="16"/>
  <c r="D127" i="16"/>
  <c r="D127" i="20" s="1"/>
  <c r="E127" i="16"/>
  <c r="E127" i="20" s="1"/>
  <c r="F127" i="16"/>
  <c r="F127" i="20" s="1"/>
  <c r="G127" i="16"/>
  <c r="H127" i="16"/>
  <c r="H127" i="20" s="1"/>
  <c r="I127" i="16"/>
  <c r="I127" i="20" s="1"/>
  <c r="J127" i="16"/>
  <c r="J127" i="20" s="1"/>
  <c r="K127" i="16"/>
  <c r="L127" i="16"/>
  <c r="L127" i="20" s="1"/>
  <c r="M127" i="16"/>
  <c r="M127" i="20" s="1"/>
  <c r="N127" i="16"/>
  <c r="N127" i="20" s="1"/>
  <c r="C128" i="16"/>
  <c r="D128" i="16"/>
  <c r="D128" i="20" s="1"/>
  <c r="E128" i="16"/>
  <c r="E128" i="20" s="1"/>
  <c r="F128" i="16"/>
  <c r="F128" i="20" s="1"/>
  <c r="G128" i="16"/>
  <c r="H128" i="16"/>
  <c r="H128" i="20" s="1"/>
  <c r="I128" i="16"/>
  <c r="I128" i="20" s="1"/>
  <c r="J128" i="16"/>
  <c r="J128" i="20" s="1"/>
  <c r="K128" i="16"/>
  <c r="L128" i="16"/>
  <c r="L128" i="20" s="1"/>
  <c r="M128" i="16"/>
  <c r="M128" i="20" s="1"/>
  <c r="N128" i="16"/>
  <c r="N128" i="20" s="1"/>
  <c r="C129" i="16"/>
  <c r="D129" i="16"/>
  <c r="D129" i="20" s="1"/>
  <c r="E129" i="16"/>
  <c r="E129" i="20" s="1"/>
  <c r="F129" i="16"/>
  <c r="F129" i="20" s="1"/>
  <c r="G129" i="16"/>
  <c r="H129" i="16"/>
  <c r="H129" i="20" s="1"/>
  <c r="I129" i="16"/>
  <c r="I129" i="20" s="1"/>
  <c r="J129" i="16"/>
  <c r="J129" i="20" s="1"/>
  <c r="K129" i="16"/>
  <c r="L129" i="16"/>
  <c r="L129" i="20" s="1"/>
  <c r="M129" i="16"/>
  <c r="M129" i="20" s="1"/>
  <c r="N129" i="16"/>
  <c r="N129" i="20" s="1"/>
  <c r="C130" i="16"/>
  <c r="D130" i="16"/>
  <c r="D130" i="20" s="1"/>
  <c r="E130" i="16"/>
  <c r="E130" i="20" s="1"/>
  <c r="F130" i="16"/>
  <c r="F130" i="20" s="1"/>
  <c r="G130" i="16"/>
  <c r="H130" i="16"/>
  <c r="H130" i="20" s="1"/>
  <c r="I130" i="16"/>
  <c r="I130" i="20" s="1"/>
  <c r="J130" i="16"/>
  <c r="J130" i="20" s="1"/>
  <c r="K130" i="16"/>
  <c r="L130" i="16"/>
  <c r="L130" i="20" s="1"/>
  <c r="M130" i="16"/>
  <c r="M130" i="20" s="1"/>
  <c r="N130" i="16"/>
  <c r="N130" i="20" s="1"/>
  <c r="C131" i="16"/>
  <c r="D131" i="16"/>
  <c r="D131" i="20" s="1"/>
  <c r="E131" i="16"/>
  <c r="E131" i="20" s="1"/>
  <c r="F131" i="16"/>
  <c r="F131" i="20" s="1"/>
  <c r="G131" i="16"/>
  <c r="H131" i="16"/>
  <c r="H131" i="20" s="1"/>
  <c r="I131" i="16"/>
  <c r="I131" i="20" s="1"/>
  <c r="J131" i="16"/>
  <c r="J131" i="20" s="1"/>
  <c r="K131" i="16"/>
  <c r="L131" i="16"/>
  <c r="L131" i="20" s="1"/>
  <c r="M131" i="16"/>
  <c r="M131" i="20" s="1"/>
  <c r="N131" i="16"/>
  <c r="N131" i="20" s="1"/>
  <c r="C132" i="16"/>
  <c r="D132" i="16"/>
  <c r="D132" i="20" s="1"/>
  <c r="E132" i="16"/>
  <c r="E132" i="20" s="1"/>
  <c r="F132" i="16"/>
  <c r="F132" i="20" s="1"/>
  <c r="G132" i="16"/>
  <c r="H132" i="16"/>
  <c r="H132" i="20" s="1"/>
  <c r="I132" i="16"/>
  <c r="I132" i="20" s="1"/>
  <c r="J132" i="16"/>
  <c r="J132" i="20" s="1"/>
  <c r="K132" i="16"/>
  <c r="L132" i="16"/>
  <c r="L132" i="20" s="1"/>
  <c r="M132" i="16"/>
  <c r="M132" i="20" s="1"/>
  <c r="N132" i="16"/>
  <c r="N132" i="20" s="1"/>
  <c r="C133" i="16"/>
  <c r="D133" i="16"/>
  <c r="D133" i="20" s="1"/>
  <c r="E133" i="16"/>
  <c r="E133" i="20" s="1"/>
  <c r="F133" i="16"/>
  <c r="F133" i="20" s="1"/>
  <c r="G133" i="16"/>
  <c r="H133" i="16"/>
  <c r="H133" i="20" s="1"/>
  <c r="I133" i="16"/>
  <c r="I133" i="20" s="1"/>
  <c r="J133" i="16"/>
  <c r="J133" i="20" s="1"/>
  <c r="K133" i="16"/>
  <c r="L133" i="16"/>
  <c r="L133" i="20" s="1"/>
  <c r="M133" i="16"/>
  <c r="M133" i="20" s="1"/>
  <c r="N133" i="16"/>
  <c r="N133" i="20" s="1"/>
  <c r="C134" i="16"/>
  <c r="D134" i="16"/>
  <c r="D134" i="20" s="1"/>
  <c r="E134" i="16"/>
  <c r="E134" i="20" s="1"/>
  <c r="F134" i="16"/>
  <c r="F134" i="20" s="1"/>
  <c r="G134" i="16"/>
  <c r="H134" i="16"/>
  <c r="H134" i="20" s="1"/>
  <c r="I134" i="16"/>
  <c r="I134" i="20" s="1"/>
  <c r="J134" i="16"/>
  <c r="J134" i="20" s="1"/>
  <c r="K134" i="16"/>
  <c r="L134" i="16"/>
  <c r="L134" i="20" s="1"/>
  <c r="M134" i="16"/>
  <c r="M134" i="20" s="1"/>
  <c r="N134" i="16"/>
  <c r="N134" i="20" s="1"/>
  <c r="C135" i="16"/>
  <c r="D135" i="16"/>
  <c r="D135" i="20" s="1"/>
  <c r="E135" i="16"/>
  <c r="E135" i="20" s="1"/>
  <c r="F135" i="16"/>
  <c r="F135" i="20" s="1"/>
  <c r="G135" i="16"/>
  <c r="H135" i="16"/>
  <c r="H135" i="20" s="1"/>
  <c r="I135" i="16"/>
  <c r="I135" i="20" s="1"/>
  <c r="J135" i="16"/>
  <c r="J135" i="20" s="1"/>
  <c r="K135" i="16"/>
  <c r="L135" i="16"/>
  <c r="L135" i="20" s="1"/>
  <c r="M135" i="16"/>
  <c r="M135" i="20" s="1"/>
  <c r="N135" i="16"/>
  <c r="N135" i="20" s="1"/>
  <c r="C136" i="16"/>
  <c r="D136" i="16"/>
  <c r="D136" i="20" s="1"/>
  <c r="E136" i="16"/>
  <c r="E136" i="20" s="1"/>
  <c r="F136" i="16"/>
  <c r="F136" i="20" s="1"/>
  <c r="G136" i="16"/>
  <c r="H136" i="16"/>
  <c r="H136" i="20" s="1"/>
  <c r="I136" i="16"/>
  <c r="I136" i="20" s="1"/>
  <c r="J136" i="16"/>
  <c r="J136" i="20" s="1"/>
  <c r="K136" i="16"/>
  <c r="L136" i="16"/>
  <c r="L136" i="20" s="1"/>
  <c r="M136" i="16"/>
  <c r="M136" i="20" s="1"/>
  <c r="N136" i="16"/>
  <c r="N136" i="20" s="1"/>
  <c r="C137" i="16"/>
  <c r="D137" i="16"/>
  <c r="D137" i="20" s="1"/>
  <c r="E137" i="16"/>
  <c r="E137" i="20" s="1"/>
  <c r="F137" i="16"/>
  <c r="F137" i="20" s="1"/>
  <c r="G137" i="16"/>
  <c r="H137" i="16"/>
  <c r="H137" i="20" s="1"/>
  <c r="I137" i="16"/>
  <c r="I137" i="20" s="1"/>
  <c r="J137" i="16"/>
  <c r="J137" i="20" s="1"/>
  <c r="K137" i="16"/>
  <c r="L137" i="16"/>
  <c r="L137" i="20" s="1"/>
  <c r="M137" i="16"/>
  <c r="M137" i="20" s="1"/>
  <c r="N137" i="16"/>
  <c r="N137" i="20" s="1"/>
  <c r="C138" i="16"/>
  <c r="D138" i="16"/>
  <c r="D138" i="20" s="1"/>
  <c r="E138" i="16"/>
  <c r="E138" i="20" s="1"/>
  <c r="F138" i="16"/>
  <c r="F138" i="20" s="1"/>
  <c r="G138" i="16"/>
  <c r="H138" i="16"/>
  <c r="H138" i="20" s="1"/>
  <c r="I138" i="16"/>
  <c r="I138" i="20" s="1"/>
  <c r="J138" i="16"/>
  <c r="J138" i="20" s="1"/>
  <c r="K138" i="16"/>
  <c r="L138" i="16"/>
  <c r="L138" i="20" s="1"/>
  <c r="M138" i="16"/>
  <c r="M138" i="20" s="1"/>
  <c r="N138" i="16"/>
  <c r="N138" i="20" s="1"/>
  <c r="C139" i="16"/>
  <c r="D139" i="16"/>
  <c r="D139" i="20" s="1"/>
  <c r="E139" i="16"/>
  <c r="E139" i="20" s="1"/>
  <c r="F139" i="16"/>
  <c r="F139" i="20" s="1"/>
  <c r="G139" i="16"/>
  <c r="H139" i="16"/>
  <c r="H139" i="20" s="1"/>
  <c r="I139" i="16"/>
  <c r="I139" i="20" s="1"/>
  <c r="J139" i="16"/>
  <c r="J139" i="20" s="1"/>
  <c r="K139" i="16"/>
  <c r="L139" i="16"/>
  <c r="L139" i="20" s="1"/>
  <c r="M139" i="16"/>
  <c r="M139" i="20" s="1"/>
  <c r="N139" i="16"/>
  <c r="N139" i="20" s="1"/>
  <c r="C140" i="16"/>
  <c r="D140" i="16"/>
  <c r="D140" i="20" s="1"/>
  <c r="E140" i="16"/>
  <c r="E140" i="20" s="1"/>
  <c r="F140" i="16"/>
  <c r="F140" i="20" s="1"/>
  <c r="G140" i="16"/>
  <c r="H140" i="16"/>
  <c r="H140" i="20" s="1"/>
  <c r="I140" i="16"/>
  <c r="I140" i="20" s="1"/>
  <c r="J140" i="16"/>
  <c r="J140" i="20" s="1"/>
  <c r="K140" i="16"/>
  <c r="L140" i="16"/>
  <c r="L140" i="20" s="1"/>
  <c r="M140" i="16"/>
  <c r="M140" i="20" s="1"/>
  <c r="N140" i="16"/>
  <c r="N140" i="20" s="1"/>
  <c r="C141" i="16"/>
  <c r="D141" i="16"/>
  <c r="D141" i="20" s="1"/>
  <c r="E141" i="16"/>
  <c r="E141" i="20" s="1"/>
  <c r="F141" i="16"/>
  <c r="F141" i="20" s="1"/>
  <c r="G141" i="16"/>
  <c r="H141" i="16"/>
  <c r="H141" i="20" s="1"/>
  <c r="I141" i="16"/>
  <c r="I141" i="20" s="1"/>
  <c r="J141" i="16"/>
  <c r="J141" i="20" s="1"/>
  <c r="K141" i="16"/>
  <c r="L141" i="16"/>
  <c r="L141" i="20" s="1"/>
  <c r="M141" i="16"/>
  <c r="M141" i="20" s="1"/>
  <c r="N141" i="16"/>
  <c r="N141" i="20" s="1"/>
  <c r="C142" i="16"/>
  <c r="D142" i="16"/>
  <c r="E142" i="16"/>
  <c r="F142" i="16"/>
  <c r="G142" i="16"/>
  <c r="H142" i="16"/>
  <c r="I142" i="16"/>
  <c r="J142" i="16"/>
  <c r="K142" i="16"/>
  <c r="L142" i="16"/>
  <c r="M142" i="16"/>
  <c r="N142" i="16"/>
  <c r="C144" i="16"/>
  <c r="D144" i="16"/>
  <c r="E144" i="16"/>
  <c r="F144" i="16"/>
  <c r="G144" i="16"/>
  <c r="H144" i="16"/>
  <c r="I144" i="16"/>
  <c r="J144" i="16"/>
  <c r="K144" i="16"/>
  <c r="L144" i="16"/>
  <c r="M144" i="16"/>
  <c r="N144" i="16"/>
  <c r="G172" i="16"/>
  <c r="B174" i="16"/>
  <c r="C174" i="16"/>
  <c r="D174" i="16"/>
  <c r="E174" i="16"/>
  <c r="F174" i="16"/>
  <c r="G174" i="16"/>
  <c r="H174" i="16"/>
  <c r="I174" i="16"/>
  <c r="J174" i="16"/>
  <c r="K174" i="16"/>
  <c r="L174" i="16"/>
  <c r="M174" i="16"/>
  <c r="N174" i="16"/>
  <c r="C176" i="16"/>
  <c r="D176" i="16"/>
  <c r="E176" i="16"/>
  <c r="F176" i="16"/>
  <c r="F176" i="20" s="1"/>
  <c r="G176" i="16"/>
  <c r="G176" i="20" s="1"/>
  <c r="H176" i="16"/>
  <c r="I176" i="16"/>
  <c r="J176" i="16"/>
  <c r="J176" i="20" s="1"/>
  <c r="K176" i="16"/>
  <c r="K176" i="20" s="1"/>
  <c r="L176" i="16"/>
  <c r="M176" i="16"/>
  <c r="N176" i="16"/>
  <c r="N176" i="20" s="1"/>
  <c r="C177" i="16"/>
  <c r="D177" i="16"/>
  <c r="E177" i="16"/>
  <c r="F177" i="16"/>
  <c r="F177" i="20" s="1"/>
  <c r="G177" i="16"/>
  <c r="G177" i="20" s="1"/>
  <c r="H177" i="16"/>
  <c r="I177" i="16"/>
  <c r="J177" i="16"/>
  <c r="J177" i="20" s="1"/>
  <c r="K177" i="16"/>
  <c r="K177" i="20" s="1"/>
  <c r="L177" i="16"/>
  <c r="M177" i="16"/>
  <c r="N177" i="16"/>
  <c r="N177" i="20" s="1"/>
  <c r="C178" i="16"/>
  <c r="D178" i="16"/>
  <c r="E178" i="16"/>
  <c r="F178" i="16"/>
  <c r="F178" i="20" s="1"/>
  <c r="G178" i="16"/>
  <c r="G178" i="20" s="1"/>
  <c r="H178" i="16"/>
  <c r="I178" i="16"/>
  <c r="J178" i="16"/>
  <c r="J178" i="20" s="1"/>
  <c r="K178" i="16"/>
  <c r="K178" i="20" s="1"/>
  <c r="L178" i="16"/>
  <c r="M178" i="16"/>
  <c r="N178" i="16"/>
  <c r="N178" i="20" s="1"/>
  <c r="C179" i="16"/>
  <c r="D179" i="16"/>
  <c r="E179" i="16"/>
  <c r="F179" i="16"/>
  <c r="F179" i="20" s="1"/>
  <c r="G179" i="16"/>
  <c r="G179" i="20" s="1"/>
  <c r="H179" i="16"/>
  <c r="I179" i="16"/>
  <c r="J179" i="16"/>
  <c r="J179" i="20" s="1"/>
  <c r="K179" i="16"/>
  <c r="K179" i="20" s="1"/>
  <c r="L179" i="16"/>
  <c r="M179" i="16"/>
  <c r="N179" i="16"/>
  <c r="N179" i="20" s="1"/>
  <c r="C180" i="16"/>
  <c r="D180" i="16"/>
  <c r="E180" i="16"/>
  <c r="F180" i="16"/>
  <c r="F180" i="20" s="1"/>
  <c r="G180" i="16"/>
  <c r="G180" i="20" s="1"/>
  <c r="H180" i="16"/>
  <c r="I180" i="16"/>
  <c r="J180" i="16"/>
  <c r="J180" i="20" s="1"/>
  <c r="K180" i="16"/>
  <c r="K180" i="20" s="1"/>
  <c r="L180" i="16"/>
  <c r="M180" i="16"/>
  <c r="N180" i="16"/>
  <c r="N180" i="20" s="1"/>
  <c r="C181" i="16"/>
  <c r="D181" i="16"/>
  <c r="E181" i="16"/>
  <c r="F181" i="16"/>
  <c r="F181" i="20" s="1"/>
  <c r="G181" i="16"/>
  <c r="G181" i="20" s="1"/>
  <c r="H181" i="16"/>
  <c r="I181" i="16"/>
  <c r="J181" i="16"/>
  <c r="J181" i="20" s="1"/>
  <c r="K181" i="16"/>
  <c r="K181" i="20" s="1"/>
  <c r="L181" i="16"/>
  <c r="M181" i="16"/>
  <c r="N181" i="16"/>
  <c r="N181" i="20" s="1"/>
  <c r="C182" i="16"/>
  <c r="D182" i="16"/>
  <c r="E182" i="16"/>
  <c r="F182" i="16"/>
  <c r="F182" i="20" s="1"/>
  <c r="G182" i="16"/>
  <c r="G182" i="20" s="1"/>
  <c r="H182" i="16"/>
  <c r="I182" i="16"/>
  <c r="J182" i="16"/>
  <c r="J182" i="20" s="1"/>
  <c r="K182" i="16"/>
  <c r="K182" i="20" s="1"/>
  <c r="L182" i="16"/>
  <c r="M182" i="16"/>
  <c r="N182" i="16"/>
  <c r="N182" i="20" s="1"/>
  <c r="C183" i="16"/>
  <c r="D183" i="16"/>
  <c r="E183" i="16"/>
  <c r="F183" i="16"/>
  <c r="F183" i="20" s="1"/>
  <c r="G183" i="16"/>
  <c r="G183" i="20" s="1"/>
  <c r="H183" i="16"/>
  <c r="I183" i="16"/>
  <c r="J183" i="16"/>
  <c r="J183" i="20" s="1"/>
  <c r="K183" i="16"/>
  <c r="K183" i="20" s="1"/>
  <c r="L183" i="16"/>
  <c r="M183" i="16"/>
  <c r="N183" i="16"/>
  <c r="N183" i="20" s="1"/>
  <c r="C184" i="16"/>
  <c r="D184" i="16"/>
  <c r="E184" i="16"/>
  <c r="F184" i="16"/>
  <c r="F184" i="20" s="1"/>
  <c r="G184" i="16"/>
  <c r="G184" i="20" s="1"/>
  <c r="H184" i="16"/>
  <c r="I184" i="16"/>
  <c r="J184" i="16"/>
  <c r="J184" i="20" s="1"/>
  <c r="K184" i="16"/>
  <c r="K184" i="20" s="1"/>
  <c r="L184" i="16"/>
  <c r="M184" i="16"/>
  <c r="N184" i="16"/>
  <c r="N184" i="20" s="1"/>
  <c r="C185" i="16"/>
  <c r="D185" i="16"/>
  <c r="E185" i="16"/>
  <c r="F185" i="16"/>
  <c r="F185" i="20" s="1"/>
  <c r="G185" i="16"/>
  <c r="G185" i="20" s="1"/>
  <c r="H185" i="16"/>
  <c r="I185" i="16"/>
  <c r="J185" i="16"/>
  <c r="J185" i="20" s="1"/>
  <c r="K185" i="16"/>
  <c r="K185" i="20" s="1"/>
  <c r="L185" i="16"/>
  <c r="M185" i="16"/>
  <c r="N185" i="16"/>
  <c r="N185" i="20" s="1"/>
  <c r="C186" i="16"/>
  <c r="D186" i="16"/>
  <c r="E186" i="16"/>
  <c r="F186" i="16"/>
  <c r="F186" i="20" s="1"/>
  <c r="G186" i="16"/>
  <c r="G186" i="20" s="1"/>
  <c r="H186" i="16"/>
  <c r="I186" i="16"/>
  <c r="J186" i="16"/>
  <c r="J186" i="20" s="1"/>
  <c r="K186" i="16"/>
  <c r="K186" i="20" s="1"/>
  <c r="L186" i="16"/>
  <c r="M186" i="16"/>
  <c r="N186" i="16"/>
  <c r="N186" i="20" s="1"/>
  <c r="C187" i="16"/>
  <c r="D187" i="16"/>
  <c r="E187" i="16"/>
  <c r="F187" i="16"/>
  <c r="F187" i="20" s="1"/>
  <c r="G187" i="16"/>
  <c r="G187" i="20" s="1"/>
  <c r="H187" i="16"/>
  <c r="I187" i="16"/>
  <c r="J187" i="16"/>
  <c r="J187" i="20" s="1"/>
  <c r="K187" i="16"/>
  <c r="K187" i="20" s="1"/>
  <c r="L187" i="16"/>
  <c r="M187" i="16"/>
  <c r="N187" i="16"/>
  <c r="N187" i="20" s="1"/>
  <c r="C188" i="16"/>
  <c r="D188" i="16"/>
  <c r="E188" i="16"/>
  <c r="F188" i="16"/>
  <c r="F188" i="20" s="1"/>
  <c r="G188" i="16"/>
  <c r="G188" i="20" s="1"/>
  <c r="H188" i="16"/>
  <c r="I188" i="16"/>
  <c r="J188" i="16"/>
  <c r="J188" i="20" s="1"/>
  <c r="K188" i="16"/>
  <c r="K188" i="20" s="1"/>
  <c r="L188" i="16"/>
  <c r="M188" i="16"/>
  <c r="N188" i="16"/>
  <c r="N188" i="20" s="1"/>
  <c r="C189" i="16"/>
  <c r="D189" i="16"/>
  <c r="E189" i="16"/>
  <c r="F189" i="16"/>
  <c r="F189" i="20" s="1"/>
  <c r="G189" i="16"/>
  <c r="G189" i="20" s="1"/>
  <c r="H189" i="16"/>
  <c r="I189" i="16"/>
  <c r="J189" i="16"/>
  <c r="J189" i="20" s="1"/>
  <c r="K189" i="16"/>
  <c r="K189" i="20" s="1"/>
  <c r="L189" i="16"/>
  <c r="M189" i="16"/>
  <c r="N189" i="16"/>
  <c r="N189" i="20" s="1"/>
  <c r="C190" i="16"/>
  <c r="D190" i="16"/>
  <c r="E190" i="16"/>
  <c r="F190" i="16"/>
  <c r="F190" i="20" s="1"/>
  <c r="G190" i="16"/>
  <c r="G190" i="20" s="1"/>
  <c r="H190" i="16"/>
  <c r="I190" i="16"/>
  <c r="J190" i="16"/>
  <c r="J190" i="20" s="1"/>
  <c r="K190" i="16"/>
  <c r="K190" i="20" s="1"/>
  <c r="L190" i="16"/>
  <c r="M190" i="16"/>
  <c r="N190" i="16"/>
  <c r="N190" i="20" s="1"/>
  <c r="C191" i="16"/>
  <c r="D191" i="16"/>
  <c r="E191" i="16"/>
  <c r="F191" i="16"/>
  <c r="F191" i="20" s="1"/>
  <c r="G191" i="16"/>
  <c r="G191" i="20" s="1"/>
  <c r="H191" i="16"/>
  <c r="I191" i="16"/>
  <c r="J191" i="16"/>
  <c r="J191" i="20" s="1"/>
  <c r="K191" i="16"/>
  <c r="K191" i="20" s="1"/>
  <c r="L191" i="16"/>
  <c r="M191" i="16"/>
  <c r="N191" i="16"/>
  <c r="N191" i="20" s="1"/>
  <c r="C192" i="16"/>
  <c r="D192" i="16"/>
  <c r="E192" i="16"/>
  <c r="F192" i="16"/>
  <c r="F192" i="20" s="1"/>
  <c r="G192" i="16"/>
  <c r="G192" i="20" s="1"/>
  <c r="H192" i="16"/>
  <c r="I192" i="16"/>
  <c r="J192" i="16"/>
  <c r="J192" i="20" s="1"/>
  <c r="K192" i="16"/>
  <c r="K192" i="20" s="1"/>
  <c r="L192" i="16"/>
  <c r="M192" i="16"/>
  <c r="N192" i="16"/>
  <c r="N192" i="20" s="1"/>
  <c r="C193" i="16"/>
  <c r="D193" i="16"/>
  <c r="E193" i="16"/>
  <c r="F193" i="16"/>
  <c r="F193" i="20" s="1"/>
  <c r="G193" i="16"/>
  <c r="G193" i="20" s="1"/>
  <c r="H193" i="16"/>
  <c r="I193" i="16"/>
  <c r="J193" i="16"/>
  <c r="J193" i="20" s="1"/>
  <c r="K193" i="16"/>
  <c r="K193" i="20" s="1"/>
  <c r="L193" i="16"/>
  <c r="M193" i="16"/>
  <c r="N193" i="16"/>
  <c r="N193" i="20" s="1"/>
  <c r="C194" i="16"/>
  <c r="D194" i="16"/>
  <c r="E194" i="16"/>
  <c r="F194" i="16"/>
  <c r="F194" i="20" s="1"/>
  <c r="G194" i="16"/>
  <c r="G194" i="20" s="1"/>
  <c r="H194" i="16"/>
  <c r="I194" i="16"/>
  <c r="J194" i="16"/>
  <c r="J194" i="20" s="1"/>
  <c r="K194" i="16"/>
  <c r="K194" i="20" s="1"/>
  <c r="L194" i="16"/>
  <c r="M194" i="16"/>
  <c r="N194" i="16"/>
  <c r="N194" i="20" s="1"/>
  <c r="C195" i="16"/>
  <c r="D195" i="16"/>
  <c r="E195" i="16"/>
  <c r="F195" i="16"/>
  <c r="F195" i="20" s="1"/>
  <c r="G195" i="16"/>
  <c r="G195" i="20" s="1"/>
  <c r="H195" i="16"/>
  <c r="I195" i="16"/>
  <c r="J195" i="16"/>
  <c r="J195" i="20" s="1"/>
  <c r="K195" i="16"/>
  <c r="K195" i="20" s="1"/>
  <c r="L195" i="16"/>
  <c r="M195" i="16"/>
  <c r="N195" i="16"/>
  <c r="N195" i="20" s="1"/>
  <c r="C196" i="16"/>
  <c r="D196" i="16"/>
  <c r="E196" i="16"/>
  <c r="F196" i="16"/>
  <c r="F196" i="20" s="1"/>
  <c r="G196" i="16"/>
  <c r="G196" i="20" s="1"/>
  <c r="H196" i="16"/>
  <c r="I196" i="16"/>
  <c r="J196" i="16"/>
  <c r="J196" i="20" s="1"/>
  <c r="K196" i="16"/>
  <c r="K196" i="20" s="1"/>
  <c r="L196" i="16"/>
  <c r="M196" i="16"/>
  <c r="N196" i="16"/>
  <c r="N196" i="20" s="1"/>
  <c r="C197" i="16"/>
  <c r="D197" i="16"/>
  <c r="E197" i="16"/>
  <c r="F197" i="16"/>
  <c r="F197" i="20" s="1"/>
  <c r="G197" i="16"/>
  <c r="G197" i="20" s="1"/>
  <c r="H197" i="16"/>
  <c r="I197" i="16"/>
  <c r="J197" i="16"/>
  <c r="J197" i="20" s="1"/>
  <c r="K197" i="16"/>
  <c r="K197" i="20" s="1"/>
  <c r="L197" i="16"/>
  <c r="M197" i="16"/>
  <c r="N197" i="16"/>
  <c r="N197" i="20" s="1"/>
  <c r="C198" i="16"/>
  <c r="D198" i="16"/>
  <c r="E198" i="16"/>
  <c r="F198" i="16"/>
  <c r="F198" i="20" s="1"/>
  <c r="G198" i="16"/>
  <c r="G198" i="20" s="1"/>
  <c r="H198" i="16"/>
  <c r="I198" i="16"/>
  <c r="J198" i="16"/>
  <c r="J198" i="20" s="1"/>
  <c r="K198" i="16"/>
  <c r="K198" i="20" s="1"/>
  <c r="L198" i="16"/>
  <c r="M198" i="16"/>
  <c r="N198" i="16"/>
  <c r="N198" i="20" s="1"/>
  <c r="C199" i="16"/>
  <c r="D199" i="16"/>
  <c r="E199" i="16"/>
  <c r="F199" i="16"/>
  <c r="F199" i="20" s="1"/>
  <c r="G199" i="16"/>
  <c r="G199" i="20" s="1"/>
  <c r="H199" i="16"/>
  <c r="I199" i="16"/>
  <c r="J199" i="16"/>
  <c r="J199" i="20" s="1"/>
  <c r="K199" i="16"/>
  <c r="K199" i="20" s="1"/>
  <c r="L199" i="16"/>
  <c r="M199" i="16"/>
  <c r="N199" i="16"/>
  <c r="N199" i="20" s="1"/>
  <c r="C200" i="16"/>
  <c r="D200" i="16"/>
  <c r="E200" i="16"/>
  <c r="F200" i="16"/>
  <c r="G200" i="16"/>
  <c r="H200" i="16"/>
  <c r="I200" i="16"/>
  <c r="J200" i="16"/>
  <c r="K200" i="16"/>
  <c r="L200" i="16"/>
  <c r="M200" i="16"/>
  <c r="N200" i="16"/>
  <c r="C202" i="16"/>
  <c r="D202" i="16"/>
  <c r="E202" i="16"/>
  <c r="F202" i="16"/>
  <c r="G202" i="16"/>
  <c r="H202" i="16"/>
  <c r="I202" i="16"/>
  <c r="J202" i="16"/>
  <c r="K202" i="16"/>
  <c r="L202" i="16"/>
  <c r="M202" i="16"/>
  <c r="N202" i="16"/>
  <c r="G229" i="16"/>
  <c r="B231" i="16"/>
  <c r="C231" i="16"/>
  <c r="D231" i="16"/>
  <c r="E231" i="16"/>
  <c r="F231" i="16"/>
  <c r="G231" i="16"/>
  <c r="H231" i="16"/>
  <c r="I231" i="16"/>
  <c r="J231" i="16"/>
  <c r="K231" i="16"/>
  <c r="L231" i="16"/>
  <c r="M231" i="16"/>
  <c r="N231" i="16"/>
  <c r="C233" i="16"/>
  <c r="C407" i="16" s="1"/>
  <c r="D233" i="16"/>
  <c r="D233" i="20" s="1"/>
  <c r="E233" i="16"/>
  <c r="F233" i="16"/>
  <c r="G233" i="16"/>
  <c r="G233" i="20" s="1"/>
  <c r="H233" i="16"/>
  <c r="H233" i="20" s="1"/>
  <c r="I233" i="16"/>
  <c r="J233" i="16"/>
  <c r="K233" i="16"/>
  <c r="K233" i="20" s="1"/>
  <c r="L233" i="16"/>
  <c r="L233" i="20" s="1"/>
  <c r="M233" i="16"/>
  <c r="N233" i="16"/>
  <c r="C234" i="16"/>
  <c r="C408" i="16" s="1"/>
  <c r="D234" i="16"/>
  <c r="D234" i="20" s="1"/>
  <c r="E234" i="16"/>
  <c r="F234" i="16"/>
  <c r="G234" i="16"/>
  <c r="G234" i="20" s="1"/>
  <c r="H234" i="16"/>
  <c r="H234" i="20" s="1"/>
  <c r="I234" i="16"/>
  <c r="J234" i="16"/>
  <c r="K234" i="16"/>
  <c r="K234" i="20" s="1"/>
  <c r="L234" i="16"/>
  <c r="L234" i="20" s="1"/>
  <c r="M234" i="16"/>
  <c r="N234" i="16"/>
  <c r="C235" i="16"/>
  <c r="C409" i="16" s="1"/>
  <c r="D235" i="16"/>
  <c r="D235" i="20" s="1"/>
  <c r="E235" i="16"/>
  <c r="F235" i="16"/>
  <c r="G235" i="16"/>
  <c r="G235" i="20" s="1"/>
  <c r="H235" i="16"/>
  <c r="H235" i="20" s="1"/>
  <c r="I235" i="16"/>
  <c r="J235" i="16"/>
  <c r="K235" i="16"/>
  <c r="K235" i="20" s="1"/>
  <c r="L235" i="16"/>
  <c r="L235" i="20" s="1"/>
  <c r="M235" i="16"/>
  <c r="N235" i="16"/>
  <c r="C236" i="16"/>
  <c r="C410" i="16" s="1"/>
  <c r="D236" i="16"/>
  <c r="D236" i="20" s="1"/>
  <c r="E236" i="16"/>
  <c r="F236" i="16"/>
  <c r="G236" i="16"/>
  <c r="G236" i="20" s="1"/>
  <c r="H236" i="16"/>
  <c r="H236" i="20" s="1"/>
  <c r="I236" i="16"/>
  <c r="J236" i="16"/>
  <c r="K236" i="16"/>
  <c r="K236" i="20" s="1"/>
  <c r="L236" i="16"/>
  <c r="L236" i="20" s="1"/>
  <c r="M236" i="16"/>
  <c r="N236" i="16"/>
  <c r="C237" i="16"/>
  <c r="C411" i="16" s="1"/>
  <c r="D237" i="16"/>
  <c r="D237" i="20" s="1"/>
  <c r="E237" i="16"/>
  <c r="F237" i="16"/>
  <c r="G237" i="16"/>
  <c r="G237" i="20" s="1"/>
  <c r="H237" i="16"/>
  <c r="H237" i="20" s="1"/>
  <c r="I237" i="16"/>
  <c r="J237" i="16"/>
  <c r="K237" i="16"/>
  <c r="K237" i="20" s="1"/>
  <c r="L237" i="16"/>
  <c r="L237" i="20" s="1"/>
  <c r="M237" i="16"/>
  <c r="N237" i="16"/>
  <c r="C238" i="16"/>
  <c r="C412" i="16" s="1"/>
  <c r="D238" i="16"/>
  <c r="D238" i="20" s="1"/>
  <c r="E238" i="16"/>
  <c r="F238" i="16"/>
  <c r="G238" i="16"/>
  <c r="G238" i="20" s="1"/>
  <c r="H238" i="16"/>
  <c r="H238" i="20" s="1"/>
  <c r="I238" i="16"/>
  <c r="J238" i="16"/>
  <c r="K238" i="16"/>
  <c r="K238" i="20" s="1"/>
  <c r="L238" i="16"/>
  <c r="L238" i="20" s="1"/>
  <c r="M238" i="16"/>
  <c r="N238" i="16"/>
  <c r="C239" i="16"/>
  <c r="C413" i="16" s="1"/>
  <c r="D239" i="16"/>
  <c r="D239" i="20" s="1"/>
  <c r="E239" i="16"/>
  <c r="F239" i="16"/>
  <c r="G239" i="16"/>
  <c r="G239" i="20" s="1"/>
  <c r="H239" i="16"/>
  <c r="H239" i="20" s="1"/>
  <c r="I239" i="16"/>
  <c r="J239" i="16"/>
  <c r="K239" i="16"/>
  <c r="K239" i="20" s="1"/>
  <c r="L239" i="16"/>
  <c r="L239" i="20" s="1"/>
  <c r="M239" i="16"/>
  <c r="N239" i="16"/>
  <c r="C240" i="16"/>
  <c r="C414" i="16" s="1"/>
  <c r="D240" i="16"/>
  <c r="D240" i="20" s="1"/>
  <c r="E240" i="16"/>
  <c r="F240" i="16"/>
  <c r="G240" i="16"/>
  <c r="G240" i="20" s="1"/>
  <c r="H240" i="16"/>
  <c r="H240" i="20" s="1"/>
  <c r="I240" i="16"/>
  <c r="J240" i="16"/>
  <c r="K240" i="16"/>
  <c r="K240" i="20" s="1"/>
  <c r="L240" i="16"/>
  <c r="L240" i="20" s="1"/>
  <c r="M240" i="16"/>
  <c r="N240" i="16"/>
  <c r="C241" i="16"/>
  <c r="C415" i="16" s="1"/>
  <c r="D241" i="16"/>
  <c r="D241" i="20" s="1"/>
  <c r="E241" i="16"/>
  <c r="F241" i="16"/>
  <c r="G241" i="16"/>
  <c r="G241" i="20" s="1"/>
  <c r="H241" i="16"/>
  <c r="H241" i="20" s="1"/>
  <c r="I241" i="16"/>
  <c r="J241" i="16"/>
  <c r="K241" i="16"/>
  <c r="K241" i="20" s="1"/>
  <c r="L241" i="16"/>
  <c r="L241" i="20" s="1"/>
  <c r="M241" i="16"/>
  <c r="N241" i="16"/>
  <c r="C242" i="16"/>
  <c r="C416" i="16" s="1"/>
  <c r="D242" i="16"/>
  <c r="D242" i="20" s="1"/>
  <c r="E242" i="16"/>
  <c r="F242" i="16"/>
  <c r="G242" i="16"/>
  <c r="G242" i="20" s="1"/>
  <c r="H242" i="16"/>
  <c r="H242" i="20" s="1"/>
  <c r="I242" i="16"/>
  <c r="J242" i="16"/>
  <c r="K242" i="16"/>
  <c r="K242" i="20" s="1"/>
  <c r="L242" i="16"/>
  <c r="L242" i="20" s="1"/>
  <c r="M242" i="16"/>
  <c r="N242" i="16"/>
  <c r="C243" i="16"/>
  <c r="C417" i="16" s="1"/>
  <c r="D243" i="16"/>
  <c r="D243" i="20" s="1"/>
  <c r="E243" i="16"/>
  <c r="F243" i="16"/>
  <c r="G243" i="16"/>
  <c r="G243" i="20" s="1"/>
  <c r="H243" i="16"/>
  <c r="H243" i="20" s="1"/>
  <c r="I243" i="16"/>
  <c r="J243" i="16"/>
  <c r="K243" i="16"/>
  <c r="K243" i="20" s="1"/>
  <c r="L243" i="16"/>
  <c r="L243" i="20" s="1"/>
  <c r="M243" i="16"/>
  <c r="N243" i="16"/>
  <c r="C244" i="16"/>
  <c r="C418" i="16" s="1"/>
  <c r="D244" i="16"/>
  <c r="D244" i="20" s="1"/>
  <c r="E244" i="16"/>
  <c r="F244" i="16"/>
  <c r="G244" i="16"/>
  <c r="G244" i="20" s="1"/>
  <c r="H244" i="16"/>
  <c r="H244" i="20" s="1"/>
  <c r="I244" i="16"/>
  <c r="J244" i="16"/>
  <c r="K244" i="16"/>
  <c r="K244" i="20" s="1"/>
  <c r="L244" i="16"/>
  <c r="L244" i="20" s="1"/>
  <c r="M244" i="16"/>
  <c r="N244" i="16"/>
  <c r="C245" i="16"/>
  <c r="C419" i="16" s="1"/>
  <c r="D245" i="16"/>
  <c r="D245" i="20" s="1"/>
  <c r="E245" i="16"/>
  <c r="F245" i="16"/>
  <c r="G245" i="16"/>
  <c r="G245" i="20" s="1"/>
  <c r="H245" i="16"/>
  <c r="H245" i="20" s="1"/>
  <c r="I245" i="16"/>
  <c r="J245" i="16"/>
  <c r="K245" i="16"/>
  <c r="K245" i="20" s="1"/>
  <c r="L245" i="16"/>
  <c r="L245" i="20" s="1"/>
  <c r="M245" i="16"/>
  <c r="N245" i="16"/>
  <c r="C246" i="16"/>
  <c r="C420" i="16" s="1"/>
  <c r="D246" i="16"/>
  <c r="D246" i="20" s="1"/>
  <c r="E246" i="16"/>
  <c r="F246" i="16"/>
  <c r="G246" i="16"/>
  <c r="G246" i="20" s="1"/>
  <c r="H246" i="16"/>
  <c r="H246" i="20" s="1"/>
  <c r="I246" i="16"/>
  <c r="J246" i="16"/>
  <c r="K246" i="16"/>
  <c r="K246" i="20" s="1"/>
  <c r="L246" i="16"/>
  <c r="L246" i="20" s="1"/>
  <c r="M246" i="16"/>
  <c r="N246" i="16"/>
  <c r="C247" i="16"/>
  <c r="C421" i="16" s="1"/>
  <c r="D247" i="16"/>
  <c r="D247" i="20" s="1"/>
  <c r="E247" i="16"/>
  <c r="F247" i="16"/>
  <c r="G247" i="16"/>
  <c r="G247" i="20" s="1"/>
  <c r="H247" i="16"/>
  <c r="H247" i="20" s="1"/>
  <c r="I247" i="16"/>
  <c r="J247" i="16"/>
  <c r="K247" i="16"/>
  <c r="K247" i="20" s="1"/>
  <c r="L247" i="16"/>
  <c r="L247" i="20" s="1"/>
  <c r="M247" i="16"/>
  <c r="N247" i="16"/>
  <c r="C248" i="16"/>
  <c r="C422" i="16" s="1"/>
  <c r="D248" i="16"/>
  <c r="D248" i="20" s="1"/>
  <c r="E248" i="16"/>
  <c r="F248" i="16"/>
  <c r="G248" i="16"/>
  <c r="G248" i="20" s="1"/>
  <c r="H248" i="16"/>
  <c r="H248" i="20" s="1"/>
  <c r="I248" i="16"/>
  <c r="J248" i="16"/>
  <c r="K248" i="16"/>
  <c r="K248" i="20" s="1"/>
  <c r="L248" i="16"/>
  <c r="L248" i="20" s="1"/>
  <c r="M248" i="16"/>
  <c r="N248" i="16"/>
  <c r="C249" i="16"/>
  <c r="C423" i="16" s="1"/>
  <c r="D249" i="16"/>
  <c r="D249" i="20" s="1"/>
  <c r="E249" i="16"/>
  <c r="F249" i="16"/>
  <c r="G249" i="16"/>
  <c r="G249" i="20" s="1"/>
  <c r="H249" i="16"/>
  <c r="H249" i="20" s="1"/>
  <c r="I249" i="16"/>
  <c r="J249" i="16"/>
  <c r="K249" i="16"/>
  <c r="K249" i="20" s="1"/>
  <c r="L249" i="16"/>
  <c r="L249" i="20" s="1"/>
  <c r="M249" i="16"/>
  <c r="N249" i="16"/>
  <c r="C250" i="16"/>
  <c r="C424" i="16" s="1"/>
  <c r="D250" i="16"/>
  <c r="D250" i="20" s="1"/>
  <c r="E250" i="16"/>
  <c r="F250" i="16"/>
  <c r="G250" i="16"/>
  <c r="G250" i="20" s="1"/>
  <c r="H250" i="16"/>
  <c r="H250" i="20" s="1"/>
  <c r="I250" i="16"/>
  <c r="J250" i="16"/>
  <c r="K250" i="16"/>
  <c r="K250" i="20" s="1"/>
  <c r="L250" i="16"/>
  <c r="L250" i="20" s="1"/>
  <c r="M250" i="16"/>
  <c r="N250" i="16"/>
  <c r="C251" i="16"/>
  <c r="C425" i="16" s="1"/>
  <c r="D251" i="16"/>
  <c r="D251" i="20" s="1"/>
  <c r="E251" i="16"/>
  <c r="F251" i="16"/>
  <c r="G251" i="16"/>
  <c r="G251" i="20" s="1"/>
  <c r="H251" i="16"/>
  <c r="H251" i="20" s="1"/>
  <c r="I251" i="16"/>
  <c r="J251" i="16"/>
  <c r="K251" i="16"/>
  <c r="K251" i="20" s="1"/>
  <c r="L251" i="16"/>
  <c r="L251" i="20" s="1"/>
  <c r="M251" i="16"/>
  <c r="N251" i="16"/>
  <c r="C252" i="16"/>
  <c r="C426" i="16" s="1"/>
  <c r="D252" i="16"/>
  <c r="D252" i="20" s="1"/>
  <c r="E252" i="16"/>
  <c r="F252" i="16"/>
  <c r="G252" i="16"/>
  <c r="G252" i="20" s="1"/>
  <c r="H252" i="16"/>
  <c r="H252" i="20" s="1"/>
  <c r="I252" i="16"/>
  <c r="J252" i="16"/>
  <c r="K252" i="16"/>
  <c r="K252" i="20" s="1"/>
  <c r="L252" i="16"/>
  <c r="L252" i="20" s="1"/>
  <c r="M252" i="16"/>
  <c r="N252" i="16"/>
  <c r="C253" i="16"/>
  <c r="C427" i="16" s="1"/>
  <c r="D253" i="16"/>
  <c r="D253" i="20" s="1"/>
  <c r="E253" i="16"/>
  <c r="F253" i="16"/>
  <c r="G253" i="16"/>
  <c r="G253" i="20" s="1"/>
  <c r="H253" i="16"/>
  <c r="H253" i="20" s="1"/>
  <c r="I253" i="16"/>
  <c r="J253" i="16"/>
  <c r="K253" i="16"/>
  <c r="K253" i="20" s="1"/>
  <c r="L253" i="16"/>
  <c r="L253" i="20" s="1"/>
  <c r="M253" i="16"/>
  <c r="N253" i="16"/>
  <c r="C254" i="16"/>
  <c r="C428" i="16" s="1"/>
  <c r="D254" i="16"/>
  <c r="D254" i="20" s="1"/>
  <c r="E254" i="16"/>
  <c r="F254" i="16"/>
  <c r="G254" i="16"/>
  <c r="G254" i="20" s="1"/>
  <c r="H254" i="16"/>
  <c r="H254" i="20" s="1"/>
  <c r="I254" i="16"/>
  <c r="J254" i="16"/>
  <c r="K254" i="16"/>
  <c r="K254" i="20" s="1"/>
  <c r="L254" i="16"/>
  <c r="L254" i="20" s="1"/>
  <c r="M254" i="16"/>
  <c r="N254" i="16"/>
  <c r="C255" i="16"/>
  <c r="C429" i="16" s="1"/>
  <c r="D255" i="16"/>
  <c r="D255" i="20" s="1"/>
  <c r="E255" i="16"/>
  <c r="F255" i="16"/>
  <c r="G255" i="16"/>
  <c r="G255" i="20" s="1"/>
  <c r="H255" i="16"/>
  <c r="H255" i="20" s="1"/>
  <c r="I255" i="16"/>
  <c r="J255" i="16"/>
  <c r="K255" i="16"/>
  <c r="K255" i="20" s="1"/>
  <c r="L255" i="16"/>
  <c r="L255" i="20" s="1"/>
  <c r="M255" i="16"/>
  <c r="N255" i="16"/>
  <c r="C256" i="16"/>
  <c r="C430" i="16" s="1"/>
  <c r="D256" i="16"/>
  <c r="D256" i="20" s="1"/>
  <c r="E256" i="16"/>
  <c r="F256" i="16"/>
  <c r="G256" i="16"/>
  <c r="G256" i="20" s="1"/>
  <c r="H256" i="16"/>
  <c r="H256" i="20" s="1"/>
  <c r="I256" i="16"/>
  <c r="J256" i="16"/>
  <c r="K256" i="16"/>
  <c r="K256" i="20" s="1"/>
  <c r="L256" i="16"/>
  <c r="L256" i="20" s="1"/>
  <c r="M256" i="16"/>
  <c r="N256" i="16"/>
  <c r="C257" i="16"/>
  <c r="C259" i="16" s="1"/>
  <c r="D257" i="16"/>
  <c r="E257" i="16"/>
  <c r="F257" i="16"/>
  <c r="G257" i="16"/>
  <c r="H257" i="16"/>
  <c r="I257" i="16"/>
  <c r="J257" i="16"/>
  <c r="K257" i="16"/>
  <c r="L257" i="16"/>
  <c r="M257" i="16"/>
  <c r="N257" i="16"/>
  <c r="D259" i="16"/>
  <c r="E259" i="16"/>
  <c r="F259" i="16"/>
  <c r="G259" i="16"/>
  <c r="H259" i="16"/>
  <c r="I259" i="16"/>
  <c r="J259" i="16"/>
  <c r="K259" i="16"/>
  <c r="L259" i="16"/>
  <c r="M259" i="16"/>
  <c r="N259" i="16"/>
  <c r="N260" i="16"/>
  <c r="G287" i="16"/>
  <c r="B289" i="16" s="1"/>
  <c r="C289" i="16"/>
  <c r="D289" i="16"/>
  <c r="E289" i="16"/>
  <c r="F289" i="16"/>
  <c r="G289" i="16"/>
  <c r="H289" i="16"/>
  <c r="I289" i="16"/>
  <c r="J289" i="16"/>
  <c r="K289" i="16"/>
  <c r="L289" i="16"/>
  <c r="M289" i="16"/>
  <c r="N289" i="16"/>
  <c r="C291" i="16"/>
  <c r="D291" i="16"/>
  <c r="E291" i="16"/>
  <c r="E291" i="20" s="1"/>
  <c r="F291" i="16"/>
  <c r="G291" i="16"/>
  <c r="H291" i="16"/>
  <c r="H291" i="20" s="1"/>
  <c r="I291" i="16"/>
  <c r="I291" i="20" s="1"/>
  <c r="J291" i="16"/>
  <c r="K291" i="16"/>
  <c r="L291" i="16"/>
  <c r="L291" i="20" s="1"/>
  <c r="M291" i="16"/>
  <c r="M291" i="20" s="1"/>
  <c r="N291" i="16"/>
  <c r="C292" i="16"/>
  <c r="D292" i="16"/>
  <c r="D292" i="20" s="1"/>
  <c r="E292" i="16"/>
  <c r="E292" i="20" s="1"/>
  <c r="F292" i="16"/>
  <c r="G292" i="16"/>
  <c r="H292" i="16"/>
  <c r="H292" i="20" s="1"/>
  <c r="I292" i="16"/>
  <c r="I292" i="20" s="1"/>
  <c r="J292" i="16"/>
  <c r="K292" i="16"/>
  <c r="L292" i="16"/>
  <c r="L292" i="20" s="1"/>
  <c r="M292" i="16"/>
  <c r="M292" i="20" s="1"/>
  <c r="N292" i="16"/>
  <c r="C293" i="16"/>
  <c r="D293" i="16"/>
  <c r="D293" i="20" s="1"/>
  <c r="E293" i="16"/>
  <c r="E293" i="20" s="1"/>
  <c r="F293" i="16"/>
  <c r="G293" i="16"/>
  <c r="H293" i="16"/>
  <c r="H293" i="20" s="1"/>
  <c r="I293" i="16"/>
  <c r="I293" i="20" s="1"/>
  <c r="J293" i="16"/>
  <c r="K293" i="16"/>
  <c r="L293" i="16"/>
  <c r="L293" i="20" s="1"/>
  <c r="M293" i="16"/>
  <c r="M293" i="20" s="1"/>
  <c r="N293" i="16"/>
  <c r="C294" i="16"/>
  <c r="D294" i="16"/>
  <c r="D294" i="20" s="1"/>
  <c r="E294" i="16"/>
  <c r="E294" i="20" s="1"/>
  <c r="F294" i="16"/>
  <c r="G294" i="16"/>
  <c r="H294" i="16"/>
  <c r="H294" i="20" s="1"/>
  <c r="I294" i="16"/>
  <c r="I294" i="20" s="1"/>
  <c r="J294" i="16"/>
  <c r="K294" i="16"/>
  <c r="L294" i="16"/>
  <c r="L294" i="20" s="1"/>
  <c r="M294" i="16"/>
  <c r="M294" i="20" s="1"/>
  <c r="N294" i="16"/>
  <c r="C295" i="16"/>
  <c r="D295" i="16"/>
  <c r="D295" i="20" s="1"/>
  <c r="E295" i="16"/>
  <c r="E295" i="20" s="1"/>
  <c r="F295" i="16"/>
  <c r="G295" i="16"/>
  <c r="H295" i="16"/>
  <c r="H295" i="20" s="1"/>
  <c r="I295" i="16"/>
  <c r="I295" i="20" s="1"/>
  <c r="J295" i="16"/>
  <c r="K295" i="16"/>
  <c r="L295" i="16"/>
  <c r="L295" i="20" s="1"/>
  <c r="M295" i="16"/>
  <c r="M295" i="20" s="1"/>
  <c r="N295" i="16"/>
  <c r="C296" i="16"/>
  <c r="D296" i="16"/>
  <c r="D296" i="20" s="1"/>
  <c r="E296" i="16"/>
  <c r="E296" i="20" s="1"/>
  <c r="F296" i="16"/>
  <c r="G296" i="16"/>
  <c r="H296" i="16"/>
  <c r="H296" i="20" s="1"/>
  <c r="I296" i="16"/>
  <c r="I296" i="20" s="1"/>
  <c r="J296" i="16"/>
  <c r="K296" i="16"/>
  <c r="L296" i="16"/>
  <c r="L296" i="20" s="1"/>
  <c r="M296" i="16"/>
  <c r="M296" i="20" s="1"/>
  <c r="N296" i="16"/>
  <c r="C297" i="16"/>
  <c r="D297" i="16"/>
  <c r="D297" i="20" s="1"/>
  <c r="E297" i="16"/>
  <c r="E297" i="20" s="1"/>
  <c r="F297" i="16"/>
  <c r="G297" i="16"/>
  <c r="H297" i="16"/>
  <c r="H297" i="20" s="1"/>
  <c r="I297" i="16"/>
  <c r="I297" i="20" s="1"/>
  <c r="J297" i="16"/>
  <c r="K297" i="16"/>
  <c r="L297" i="16"/>
  <c r="L297" i="20" s="1"/>
  <c r="M297" i="16"/>
  <c r="M297" i="20" s="1"/>
  <c r="N297" i="16"/>
  <c r="C298" i="16"/>
  <c r="D298" i="16"/>
  <c r="D298" i="20" s="1"/>
  <c r="E298" i="16"/>
  <c r="E298" i="20" s="1"/>
  <c r="F298" i="16"/>
  <c r="G298" i="16"/>
  <c r="H298" i="16"/>
  <c r="H298" i="20" s="1"/>
  <c r="I298" i="16"/>
  <c r="I298" i="20" s="1"/>
  <c r="J298" i="16"/>
  <c r="K298" i="16"/>
  <c r="L298" i="16"/>
  <c r="L298" i="20" s="1"/>
  <c r="M298" i="16"/>
  <c r="M298" i="20" s="1"/>
  <c r="N298" i="16"/>
  <c r="C299" i="16"/>
  <c r="D299" i="16"/>
  <c r="D299" i="20" s="1"/>
  <c r="E299" i="16"/>
  <c r="E299" i="20" s="1"/>
  <c r="F299" i="16"/>
  <c r="G299" i="16"/>
  <c r="H299" i="16"/>
  <c r="H299" i="20" s="1"/>
  <c r="I299" i="16"/>
  <c r="I299" i="20" s="1"/>
  <c r="J299" i="16"/>
  <c r="K299" i="16"/>
  <c r="L299" i="16"/>
  <c r="L299" i="20" s="1"/>
  <c r="M299" i="16"/>
  <c r="M299" i="20" s="1"/>
  <c r="N299" i="16"/>
  <c r="C300" i="16"/>
  <c r="D300" i="16"/>
  <c r="D300" i="20" s="1"/>
  <c r="E300" i="16"/>
  <c r="E300" i="20" s="1"/>
  <c r="F300" i="16"/>
  <c r="G300" i="16"/>
  <c r="H300" i="16"/>
  <c r="H300" i="20" s="1"/>
  <c r="I300" i="16"/>
  <c r="I300" i="20" s="1"/>
  <c r="J300" i="16"/>
  <c r="K300" i="16"/>
  <c r="L300" i="16"/>
  <c r="L300" i="20" s="1"/>
  <c r="M300" i="16"/>
  <c r="M300" i="20" s="1"/>
  <c r="N300" i="16"/>
  <c r="C301" i="16"/>
  <c r="D301" i="16"/>
  <c r="D301" i="20" s="1"/>
  <c r="E301" i="16"/>
  <c r="E301" i="20" s="1"/>
  <c r="F301" i="16"/>
  <c r="G301" i="16"/>
  <c r="H301" i="16"/>
  <c r="H301" i="20" s="1"/>
  <c r="I301" i="16"/>
  <c r="I301" i="20" s="1"/>
  <c r="J301" i="16"/>
  <c r="K301" i="16"/>
  <c r="L301" i="16"/>
  <c r="L301" i="20" s="1"/>
  <c r="M301" i="16"/>
  <c r="M301" i="20" s="1"/>
  <c r="N301" i="16"/>
  <c r="C302" i="16"/>
  <c r="D302" i="16"/>
  <c r="D302" i="20" s="1"/>
  <c r="E302" i="16"/>
  <c r="E302" i="20" s="1"/>
  <c r="F302" i="16"/>
  <c r="G302" i="16"/>
  <c r="H302" i="16"/>
  <c r="H302" i="20" s="1"/>
  <c r="I302" i="16"/>
  <c r="I302" i="20" s="1"/>
  <c r="J302" i="16"/>
  <c r="K302" i="16"/>
  <c r="L302" i="16"/>
  <c r="L302" i="20" s="1"/>
  <c r="M302" i="16"/>
  <c r="M302" i="20" s="1"/>
  <c r="N302" i="16"/>
  <c r="C303" i="16"/>
  <c r="D303" i="16"/>
  <c r="D303" i="20" s="1"/>
  <c r="E303" i="16"/>
  <c r="E303" i="20" s="1"/>
  <c r="F303" i="16"/>
  <c r="G303" i="16"/>
  <c r="H303" i="16"/>
  <c r="H303" i="20" s="1"/>
  <c r="I303" i="16"/>
  <c r="I303" i="20" s="1"/>
  <c r="J303" i="16"/>
  <c r="K303" i="16"/>
  <c r="L303" i="16"/>
  <c r="L303" i="20" s="1"/>
  <c r="M303" i="16"/>
  <c r="M303" i="20" s="1"/>
  <c r="N303" i="16"/>
  <c r="C304" i="16"/>
  <c r="D304" i="16"/>
  <c r="D304" i="20" s="1"/>
  <c r="E304" i="16"/>
  <c r="E304" i="20" s="1"/>
  <c r="F304" i="16"/>
  <c r="G304" i="16"/>
  <c r="H304" i="16"/>
  <c r="H304" i="20" s="1"/>
  <c r="I304" i="16"/>
  <c r="I304" i="20" s="1"/>
  <c r="J304" i="16"/>
  <c r="K304" i="16"/>
  <c r="L304" i="16"/>
  <c r="L304" i="20" s="1"/>
  <c r="M304" i="16"/>
  <c r="M304" i="20" s="1"/>
  <c r="N304" i="16"/>
  <c r="C305" i="16"/>
  <c r="D305" i="16"/>
  <c r="D305" i="20" s="1"/>
  <c r="E305" i="16"/>
  <c r="E305" i="20" s="1"/>
  <c r="F305" i="16"/>
  <c r="G305" i="16"/>
  <c r="H305" i="16"/>
  <c r="H305" i="20" s="1"/>
  <c r="I305" i="16"/>
  <c r="I305" i="20" s="1"/>
  <c r="J305" i="16"/>
  <c r="K305" i="16"/>
  <c r="L305" i="16"/>
  <c r="L305" i="20" s="1"/>
  <c r="M305" i="16"/>
  <c r="M305" i="20" s="1"/>
  <c r="N305" i="16"/>
  <c r="C306" i="16"/>
  <c r="D306" i="16"/>
  <c r="D306" i="20" s="1"/>
  <c r="E306" i="16"/>
  <c r="E306" i="20" s="1"/>
  <c r="F306" i="16"/>
  <c r="G306" i="16"/>
  <c r="H306" i="16"/>
  <c r="H306" i="20" s="1"/>
  <c r="I306" i="16"/>
  <c r="I306" i="20" s="1"/>
  <c r="J306" i="16"/>
  <c r="K306" i="16"/>
  <c r="L306" i="16"/>
  <c r="L306" i="20" s="1"/>
  <c r="M306" i="16"/>
  <c r="M306" i="20" s="1"/>
  <c r="N306" i="16"/>
  <c r="C307" i="16"/>
  <c r="D307" i="16"/>
  <c r="D307" i="20" s="1"/>
  <c r="E307" i="16"/>
  <c r="E307" i="20" s="1"/>
  <c r="F307" i="16"/>
  <c r="G307" i="16"/>
  <c r="H307" i="16"/>
  <c r="H307" i="20" s="1"/>
  <c r="I307" i="16"/>
  <c r="I307" i="20" s="1"/>
  <c r="J307" i="16"/>
  <c r="K307" i="16"/>
  <c r="L307" i="16"/>
  <c r="L307" i="20" s="1"/>
  <c r="M307" i="16"/>
  <c r="M307" i="20" s="1"/>
  <c r="N307" i="16"/>
  <c r="C308" i="16"/>
  <c r="D308" i="16"/>
  <c r="D308" i="20" s="1"/>
  <c r="E308" i="16"/>
  <c r="E308" i="20" s="1"/>
  <c r="F308" i="16"/>
  <c r="G308" i="16"/>
  <c r="H308" i="16"/>
  <c r="H308" i="20" s="1"/>
  <c r="I308" i="16"/>
  <c r="I308" i="20" s="1"/>
  <c r="J308" i="16"/>
  <c r="K308" i="16"/>
  <c r="L308" i="16"/>
  <c r="L308" i="20" s="1"/>
  <c r="M308" i="16"/>
  <c r="M308" i="20" s="1"/>
  <c r="N308" i="16"/>
  <c r="C309" i="16"/>
  <c r="D309" i="16"/>
  <c r="D309" i="20" s="1"/>
  <c r="E309" i="16"/>
  <c r="E309" i="20" s="1"/>
  <c r="F309" i="16"/>
  <c r="G309" i="16"/>
  <c r="H309" i="16"/>
  <c r="H309" i="20" s="1"/>
  <c r="I309" i="16"/>
  <c r="I309" i="20" s="1"/>
  <c r="J309" i="16"/>
  <c r="K309" i="16"/>
  <c r="L309" i="16"/>
  <c r="L309" i="20" s="1"/>
  <c r="M309" i="16"/>
  <c r="M309" i="20" s="1"/>
  <c r="N309" i="16"/>
  <c r="C310" i="16"/>
  <c r="D310" i="16"/>
  <c r="D310" i="20" s="1"/>
  <c r="E310" i="16"/>
  <c r="E310" i="20" s="1"/>
  <c r="F310" i="16"/>
  <c r="G310" i="16"/>
  <c r="H310" i="16"/>
  <c r="H310" i="20" s="1"/>
  <c r="I310" i="16"/>
  <c r="I310" i="20" s="1"/>
  <c r="J310" i="16"/>
  <c r="K310" i="16"/>
  <c r="L310" i="16"/>
  <c r="L310" i="20" s="1"/>
  <c r="M310" i="16"/>
  <c r="M310" i="20" s="1"/>
  <c r="N310" i="16"/>
  <c r="C311" i="16"/>
  <c r="D311" i="16"/>
  <c r="D311" i="20" s="1"/>
  <c r="E311" i="16"/>
  <c r="E311" i="20" s="1"/>
  <c r="F311" i="16"/>
  <c r="G311" i="16"/>
  <c r="H311" i="16"/>
  <c r="H311" i="20" s="1"/>
  <c r="I311" i="16"/>
  <c r="I311" i="20" s="1"/>
  <c r="J311" i="16"/>
  <c r="K311" i="16"/>
  <c r="L311" i="16"/>
  <c r="L311" i="20" s="1"/>
  <c r="M311" i="16"/>
  <c r="M311" i="20" s="1"/>
  <c r="N311" i="16"/>
  <c r="C312" i="16"/>
  <c r="D312" i="16"/>
  <c r="D312" i="20" s="1"/>
  <c r="E312" i="16"/>
  <c r="E312" i="20" s="1"/>
  <c r="F312" i="16"/>
  <c r="G312" i="16"/>
  <c r="H312" i="16"/>
  <c r="H312" i="20" s="1"/>
  <c r="I312" i="16"/>
  <c r="I312" i="20" s="1"/>
  <c r="J312" i="16"/>
  <c r="K312" i="16"/>
  <c r="L312" i="16"/>
  <c r="L312" i="20" s="1"/>
  <c r="M312" i="16"/>
  <c r="M312" i="20" s="1"/>
  <c r="N312" i="16"/>
  <c r="C313" i="16"/>
  <c r="D313" i="16"/>
  <c r="D313" i="20" s="1"/>
  <c r="E313" i="16"/>
  <c r="E313" i="20" s="1"/>
  <c r="F313" i="16"/>
  <c r="G313" i="16"/>
  <c r="H313" i="16"/>
  <c r="H313" i="20" s="1"/>
  <c r="I313" i="16"/>
  <c r="I313" i="20" s="1"/>
  <c r="J313" i="16"/>
  <c r="K313" i="16"/>
  <c r="L313" i="16"/>
  <c r="L313" i="20" s="1"/>
  <c r="M313" i="16"/>
  <c r="M313" i="20" s="1"/>
  <c r="N313" i="16"/>
  <c r="C314" i="16"/>
  <c r="D314" i="16"/>
  <c r="D314" i="20" s="1"/>
  <c r="E314" i="16"/>
  <c r="E314" i="20" s="1"/>
  <c r="F314" i="16"/>
  <c r="G314" i="16"/>
  <c r="H314" i="16"/>
  <c r="H314" i="20" s="1"/>
  <c r="I314" i="16"/>
  <c r="I314" i="20" s="1"/>
  <c r="J314" i="16"/>
  <c r="K314" i="16"/>
  <c r="L314" i="16"/>
  <c r="L314" i="20" s="1"/>
  <c r="M314" i="16"/>
  <c r="M314" i="20" s="1"/>
  <c r="N314" i="16"/>
  <c r="C315" i="16"/>
  <c r="D315" i="16"/>
  <c r="E315" i="16"/>
  <c r="F315" i="16"/>
  <c r="G315" i="16"/>
  <c r="H315" i="16"/>
  <c r="I315" i="16"/>
  <c r="J315" i="16"/>
  <c r="K315" i="16"/>
  <c r="L315" i="16"/>
  <c r="M315" i="16"/>
  <c r="N315" i="16"/>
  <c r="C317" i="16"/>
  <c r="D317" i="16"/>
  <c r="E317" i="16"/>
  <c r="F317" i="16"/>
  <c r="G317" i="16"/>
  <c r="H317" i="16"/>
  <c r="I317" i="16"/>
  <c r="J317" i="16"/>
  <c r="K317" i="16"/>
  <c r="L317" i="16"/>
  <c r="M317" i="16"/>
  <c r="N317" i="16"/>
  <c r="C347" i="16"/>
  <c r="D347" i="16"/>
  <c r="E347" i="16"/>
  <c r="F347" i="16"/>
  <c r="G347" i="16"/>
  <c r="H347" i="16"/>
  <c r="I347" i="16"/>
  <c r="J347" i="16"/>
  <c r="K347" i="16"/>
  <c r="L347" i="16"/>
  <c r="M347" i="16"/>
  <c r="N347" i="16"/>
  <c r="C349" i="16"/>
  <c r="D349" i="16"/>
  <c r="E349" i="16"/>
  <c r="E349" i="20" s="1"/>
  <c r="F349" i="16"/>
  <c r="F349" i="20" s="1"/>
  <c r="G349" i="16"/>
  <c r="H349" i="16"/>
  <c r="I349" i="16"/>
  <c r="I349" i="20" s="1"/>
  <c r="J349" i="16"/>
  <c r="J349" i="20" s="1"/>
  <c r="K349" i="16"/>
  <c r="L349" i="16"/>
  <c r="M349" i="16"/>
  <c r="M349" i="20" s="1"/>
  <c r="N349" i="16"/>
  <c r="N349" i="20" s="1"/>
  <c r="C350" i="16"/>
  <c r="D350" i="16"/>
  <c r="E350" i="16"/>
  <c r="E350" i="20" s="1"/>
  <c r="F350" i="16"/>
  <c r="F350" i="20" s="1"/>
  <c r="G350" i="16"/>
  <c r="H350" i="16"/>
  <c r="I350" i="16"/>
  <c r="I350" i="20" s="1"/>
  <c r="J350" i="16"/>
  <c r="J350" i="20" s="1"/>
  <c r="K350" i="16"/>
  <c r="L350" i="16"/>
  <c r="M350" i="16"/>
  <c r="M350" i="20" s="1"/>
  <c r="N350" i="16"/>
  <c r="N350" i="20" s="1"/>
  <c r="C351" i="16"/>
  <c r="D351" i="16"/>
  <c r="E351" i="16"/>
  <c r="E351" i="20" s="1"/>
  <c r="F351" i="16"/>
  <c r="F351" i="20" s="1"/>
  <c r="G351" i="16"/>
  <c r="H351" i="16"/>
  <c r="I351" i="16"/>
  <c r="I351" i="20" s="1"/>
  <c r="J351" i="16"/>
  <c r="J351" i="20" s="1"/>
  <c r="K351" i="16"/>
  <c r="L351" i="16"/>
  <c r="M351" i="16"/>
  <c r="M351" i="20" s="1"/>
  <c r="N351" i="16"/>
  <c r="N351" i="20" s="1"/>
  <c r="C352" i="16"/>
  <c r="D352" i="16"/>
  <c r="E352" i="16"/>
  <c r="E352" i="20" s="1"/>
  <c r="F352" i="16"/>
  <c r="F352" i="20" s="1"/>
  <c r="G352" i="16"/>
  <c r="H352" i="16"/>
  <c r="I352" i="16"/>
  <c r="I352" i="20" s="1"/>
  <c r="J352" i="16"/>
  <c r="J352" i="20" s="1"/>
  <c r="K352" i="16"/>
  <c r="L352" i="16"/>
  <c r="M352" i="16"/>
  <c r="M352" i="20" s="1"/>
  <c r="N352" i="16"/>
  <c r="N352" i="20" s="1"/>
  <c r="C353" i="16"/>
  <c r="D353" i="16"/>
  <c r="E353" i="16"/>
  <c r="E353" i="20" s="1"/>
  <c r="F353" i="16"/>
  <c r="F353" i="20" s="1"/>
  <c r="G353" i="16"/>
  <c r="H353" i="16"/>
  <c r="I353" i="16"/>
  <c r="I353" i="20" s="1"/>
  <c r="J353" i="16"/>
  <c r="J353" i="20" s="1"/>
  <c r="K353" i="16"/>
  <c r="L353" i="16"/>
  <c r="M353" i="16"/>
  <c r="M353" i="20" s="1"/>
  <c r="N353" i="16"/>
  <c r="N353" i="20" s="1"/>
  <c r="C354" i="16"/>
  <c r="D354" i="16"/>
  <c r="E354" i="16"/>
  <c r="E354" i="20" s="1"/>
  <c r="F354" i="16"/>
  <c r="F354" i="20" s="1"/>
  <c r="G354" i="16"/>
  <c r="H354" i="16"/>
  <c r="I354" i="16"/>
  <c r="I354" i="20" s="1"/>
  <c r="J354" i="16"/>
  <c r="J354" i="20" s="1"/>
  <c r="K354" i="16"/>
  <c r="L354" i="16"/>
  <c r="M354" i="16"/>
  <c r="M354" i="20" s="1"/>
  <c r="N354" i="16"/>
  <c r="N354" i="20" s="1"/>
  <c r="C355" i="16"/>
  <c r="D355" i="16"/>
  <c r="E355" i="16"/>
  <c r="E355" i="20" s="1"/>
  <c r="F355" i="16"/>
  <c r="F355" i="20" s="1"/>
  <c r="G355" i="16"/>
  <c r="H355" i="16"/>
  <c r="I355" i="16"/>
  <c r="I355" i="20" s="1"/>
  <c r="J355" i="16"/>
  <c r="J355" i="20" s="1"/>
  <c r="K355" i="16"/>
  <c r="L355" i="16"/>
  <c r="M355" i="16"/>
  <c r="M355" i="20" s="1"/>
  <c r="N355" i="16"/>
  <c r="N355" i="20" s="1"/>
  <c r="C356" i="16"/>
  <c r="D356" i="16"/>
  <c r="E356" i="16"/>
  <c r="E356" i="20" s="1"/>
  <c r="F356" i="16"/>
  <c r="F356" i="20" s="1"/>
  <c r="G356" i="16"/>
  <c r="H356" i="16"/>
  <c r="I356" i="16"/>
  <c r="I356" i="20" s="1"/>
  <c r="J356" i="16"/>
  <c r="J356" i="20" s="1"/>
  <c r="K356" i="16"/>
  <c r="L356" i="16"/>
  <c r="M356" i="16"/>
  <c r="M356" i="20" s="1"/>
  <c r="N356" i="16"/>
  <c r="N356" i="20" s="1"/>
  <c r="C357" i="16"/>
  <c r="D357" i="16"/>
  <c r="E357" i="16"/>
  <c r="E357" i="20" s="1"/>
  <c r="F357" i="16"/>
  <c r="F357" i="20" s="1"/>
  <c r="G357" i="16"/>
  <c r="H357" i="16"/>
  <c r="I357" i="16"/>
  <c r="I357" i="20" s="1"/>
  <c r="J357" i="16"/>
  <c r="J357" i="20" s="1"/>
  <c r="K357" i="16"/>
  <c r="L357" i="16"/>
  <c r="M357" i="16"/>
  <c r="M357" i="20" s="1"/>
  <c r="N357" i="16"/>
  <c r="N357" i="20" s="1"/>
  <c r="C358" i="16"/>
  <c r="D358" i="16"/>
  <c r="E358" i="16"/>
  <c r="E358" i="20" s="1"/>
  <c r="F358" i="16"/>
  <c r="F358" i="20" s="1"/>
  <c r="G358" i="16"/>
  <c r="H358" i="16"/>
  <c r="I358" i="16"/>
  <c r="I358" i="20" s="1"/>
  <c r="J358" i="16"/>
  <c r="J358" i="20" s="1"/>
  <c r="K358" i="16"/>
  <c r="L358" i="16"/>
  <c r="M358" i="16"/>
  <c r="M358" i="20" s="1"/>
  <c r="N358" i="16"/>
  <c r="N358" i="20" s="1"/>
  <c r="C359" i="16"/>
  <c r="D359" i="16"/>
  <c r="E359" i="16"/>
  <c r="E359" i="20" s="1"/>
  <c r="F359" i="16"/>
  <c r="F359" i="20" s="1"/>
  <c r="G359" i="16"/>
  <c r="H359" i="16"/>
  <c r="I359" i="16"/>
  <c r="I359" i="20" s="1"/>
  <c r="J359" i="16"/>
  <c r="J359" i="20" s="1"/>
  <c r="K359" i="16"/>
  <c r="L359" i="16"/>
  <c r="M359" i="16"/>
  <c r="M359" i="20" s="1"/>
  <c r="N359" i="16"/>
  <c r="N359" i="20" s="1"/>
  <c r="C360" i="16"/>
  <c r="D360" i="16"/>
  <c r="E360" i="16"/>
  <c r="E360" i="20" s="1"/>
  <c r="F360" i="16"/>
  <c r="F360" i="20" s="1"/>
  <c r="G360" i="16"/>
  <c r="H360" i="16"/>
  <c r="I360" i="16"/>
  <c r="I360" i="20" s="1"/>
  <c r="J360" i="16"/>
  <c r="J360" i="20" s="1"/>
  <c r="K360" i="16"/>
  <c r="L360" i="16"/>
  <c r="M360" i="16"/>
  <c r="M360" i="20" s="1"/>
  <c r="N360" i="16"/>
  <c r="N360" i="20" s="1"/>
  <c r="C361" i="16"/>
  <c r="D361" i="16"/>
  <c r="E361" i="16"/>
  <c r="E361" i="20" s="1"/>
  <c r="F361" i="16"/>
  <c r="F361" i="20" s="1"/>
  <c r="G361" i="16"/>
  <c r="H361" i="16"/>
  <c r="I361" i="16"/>
  <c r="I361" i="20" s="1"/>
  <c r="J361" i="16"/>
  <c r="J361" i="20" s="1"/>
  <c r="K361" i="16"/>
  <c r="L361" i="16"/>
  <c r="M361" i="16"/>
  <c r="M361" i="20" s="1"/>
  <c r="N361" i="16"/>
  <c r="N361" i="20" s="1"/>
  <c r="C362" i="16"/>
  <c r="D362" i="16"/>
  <c r="E362" i="16"/>
  <c r="E362" i="20" s="1"/>
  <c r="F362" i="16"/>
  <c r="F362" i="20" s="1"/>
  <c r="G362" i="16"/>
  <c r="H362" i="16"/>
  <c r="I362" i="16"/>
  <c r="I362" i="20" s="1"/>
  <c r="J362" i="16"/>
  <c r="J362" i="20" s="1"/>
  <c r="K362" i="16"/>
  <c r="L362" i="16"/>
  <c r="M362" i="16"/>
  <c r="M362" i="20" s="1"/>
  <c r="N362" i="16"/>
  <c r="N362" i="20" s="1"/>
  <c r="C363" i="16"/>
  <c r="D363" i="16"/>
  <c r="E363" i="16"/>
  <c r="E363" i="20" s="1"/>
  <c r="F363" i="16"/>
  <c r="F363" i="20" s="1"/>
  <c r="G363" i="16"/>
  <c r="H363" i="16"/>
  <c r="I363" i="16"/>
  <c r="I363" i="20" s="1"/>
  <c r="J363" i="16"/>
  <c r="J363" i="20" s="1"/>
  <c r="K363" i="16"/>
  <c r="L363" i="16"/>
  <c r="M363" i="16"/>
  <c r="M363" i="20" s="1"/>
  <c r="N363" i="16"/>
  <c r="N363" i="20" s="1"/>
  <c r="C364" i="16"/>
  <c r="D364" i="16"/>
  <c r="E364" i="16"/>
  <c r="E364" i="20" s="1"/>
  <c r="F364" i="16"/>
  <c r="F364" i="20" s="1"/>
  <c r="G364" i="16"/>
  <c r="H364" i="16"/>
  <c r="I364" i="16"/>
  <c r="I364" i="20" s="1"/>
  <c r="J364" i="16"/>
  <c r="J364" i="20" s="1"/>
  <c r="K364" i="16"/>
  <c r="L364" i="16"/>
  <c r="M364" i="16"/>
  <c r="M364" i="20" s="1"/>
  <c r="N364" i="16"/>
  <c r="N364" i="20" s="1"/>
  <c r="C365" i="16"/>
  <c r="D365" i="16"/>
  <c r="E365" i="16"/>
  <c r="E365" i="20" s="1"/>
  <c r="F365" i="16"/>
  <c r="F365" i="20" s="1"/>
  <c r="G365" i="16"/>
  <c r="H365" i="16"/>
  <c r="I365" i="16"/>
  <c r="I365" i="20" s="1"/>
  <c r="J365" i="16"/>
  <c r="J365" i="20" s="1"/>
  <c r="K365" i="16"/>
  <c r="L365" i="16"/>
  <c r="M365" i="16"/>
  <c r="M365" i="20" s="1"/>
  <c r="N365" i="16"/>
  <c r="N365" i="20" s="1"/>
  <c r="C366" i="16"/>
  <c r="D366" i="16"/>
  <c r="E366" i="16"/>
  <c r="E366" i="20" s="1"/>
  <c r="F366" i="16"/>
  <c r="F366" i="20" s="1"/>
  <c r="G366" i="16"/>
  <c r="H366" i="16"/>
  <c r="I366" i="16"/>
  <c r="I366" i="20" s="1"/>
  <c r="J366" i="16"/>
  <c r="J366" i="20" s="1"/>
  <c r="K366" i="16"/>
  <c r="L366" i="16"/>
  <c r="M366" i="16"/>
  <c r="M366" i="20" s="1"/>
  <c r="N366" i="16"/>
  <c r="N366" i="20" s="1"/>
  <c r="C367" i="16"/>
  <c r="D367" i="16"/>
  <c r="E367" i="16"/>
  <c r="E367" i="20" s="1"/>
  <c r="F367" i="16"/>
  <c r="F367" i="20" s="1"/>
  <c r="G367" i="16"/>
  <c r="H367" i="16"/>
  <c r="I367" i="16"/>
  <c r="I367" i="20" s="1"/>
  <c r="J367" i="16"/>
  <c r="J367" i="20" s="1"/>
  <c r="K367" i="16"/>
  <c r="L367" i="16"/>
  <c r="M367" i="16"/>
  <c r="M367" i="20" s="1"/>
  <c r="N367" i="16"/>
  <c r="N367" i="20" s="1"/>
  <c r="C368" i="16"/>
  <c r="D368" i="16"/>
  <c r="E368" i="16"/>
  <c r="E368" i="20" s="1"/>
  <c r="F368" i="16"/>
  <c r="F368" i="20" s="1"/>
  <c r="G368" i="16"/>
  <c r="H368" i="16"/>
  <c r="I368" i="16"/>
  <c r="I368" i="20" s="1"/>
  <c r="J368" i="16"/>
  <c r="J368" i="20" s="1"/>
  <c r="K368" i="16"/>
  <c r="L368" i="16"/>
  <c r="M368" i="16"/>
  <c r="M368" i="20" s="1"/>
  <c r="N368" i="16"/>
  <c r="N368" i="20" s="1"/>
  <c r="C369" i="16"/>
  <c r="D369" i="16"/>
  <c r="E369" i="16"/>
  <c r="E369" i="20" s="1"/>
  <c r="F369" i="16"/>
  <c r="F369" i="20" s="1"/>
  <c r="G369" i="16"/>
  <c r="H369" i="16"/>
  <c r="I369" i="16"/>
  <c r="I369" i="20" s="1"/>
  <c r="J369" i="16"/>
  <c r="J369" i="20" s="1"/>
  <c r="K369" i="16"/>
  <c r="L369" i="16"/>
  <c r="M369" i="16"/>
  <c r="M369" i="20" s="1"/>
  <c r="N369" i="16"/>
  <c r="N369" i="20" s="1"/>
  <c r="C370" i="16"/>
  <c r="D370" i="16"/>
  <c r="E370" i="16"/>
  <c r="E370" i="20" s="1"/>
  <c r="F370" i="16"/>
  <c r="F370" i="20" s="1"/>
  <c r="G370" i="16"/>
  <c r="H370" i="16"/>
  <c r="I370" i="16"/>
  <c r="I370" i="20" s="1"/>
  <c r="J370" i="16"/>
  <c r="J370" i="20" s="1"/>
  <c r="K370" i="16"/>
  <c r="L370" i="16"/>
  <c r="M370" i="16"/>
  <c r="M370" i="20" s="1"/>
  <c r="N370" i="16"/>
  <c r="N370" i="20" s="1"/>
  <c r="C371" i="16"/>
  <c r="D371" i="16"/>
  <c r="E371" i="16"/>
  <c r="E371" i="20" s="1"/>
  <c r="F371" i="16"/>
  <c r="F371" i="20" s="1"/>
  <c r="G371" i="16"/>
  <c r="H371" i="16"/>
  <c r="I371" i="16"/>
  <c r="I371" i="20" s="1"/>
  <c r="J371" i="16"/>
  <c r="J371" i="20" s="1"/>
  <c r="K371" i="16"/>
  <c r="L371" i="16"/>
  <c r="M371" i="16"/>
  <c r="M371" i="20" s="1"/>
  <c r="N371" i="16"/>
  <c r="N371" i="20" s="1"/>
  <c r="C372" i="16"/>
  <c r="D372" i="16"/>
  <c r="E372" i="16"/>
  <c r="E372" i="20" s="1"/>
  <c r="F372" i="16"/>
  <c r="F372" i="20" s="1"/>
  <c r="G372" i="16"/>
  <c r="H372" i="16"/>
  <c r="I372" i="16"/>
  <c r="I372" i="20" s="1"/>
  <c r="J372" i="16"/>
  <c r="J372" i="20" s="1"/>
  <c r="K372" i="16"/>
  <c r="L372" i="16"/>
  <c r="M372" i="16"/>
  <c r="M372" i="20" s="1"/>
  <c r="N372" i="16"/>
  <c r="N372" i="20" s="1"/>
  <c r="C373" i="16"/>
  <c r="D373" i="16"/>
  <c r="E373" i="16"/>
  <c r="F373" i="16"/>
  <c r="G373" i="16"/>
  <c r="H373" i="16"/>
  <c r="I373" i="16"/>
  <c r="J373" i="16"/>
  <c r="K373" i="16"/>
  <c r="L373" i="16"/>
  <c r="M373" i="16"/>
  <c r="M375" i="16" s="1"/>
  <c r="N373" i="16"/>
  <c r="C375" i="16"/>
  <c r="D375" i="16"/>
  <c r="E375" i="16"/>
  <c r="F375" i="16"/>
  <c r="G375" i="16"/>
  <c r="H375" i="16"/>
  <c r="I375" i="16"/>
  <c r="J375" i="16"/>
  <c r="K375" i="16"/>
  <c r="L375" i="16"/>
  <c r="N375" i="16"/>
  <c r="N376" i="16"/>
  <c r="C374" i="16" s="1"/>
  <c r="C405" i="16"/>
  <c r="D405" i="16"/>
  <c r="E405" i="16"/>
  <c r="F405" i="16"/>
  <c r="G405" i="16"/>
  <c r="H405" i="16"/>
  <c r="I405" i="16"/>
  <c r="J405" i="16"/>
  <c r="K405" i="16"/>
  <c r="L405" i="16"/>
  <c r="M405" i="16"/>
  <c r="N405" i="16"/>
  <c r="F407" i="16"/>
  <c r="J407" i="16"/>
  <c r="N407" i="16"/>
  <c r="F408" i="16"/>
  <c r="J408" i="16"/>
  <c r="N408" i="16"/>
  <c r="F409" i="16"/>
  <c r="J409" i="16"/>
  <c r="N409" i="16"/>
  <c r="F410" i="16"/>
  <c r="J410" i="16"/>
  <c r="N410" i="16"/>
  <c r="F411" i="16"/>
  <c r="J411" i="16"/>
  <c r="N411" i="16"/>
  <c r="F412" i="16"/>
  <c r="J412" i="16"/>
  <c r="N412" i="16"/>
  <c r="F413" i="16"/>
  <c r="J413" i="16"/>
  <c r="N413" i="16"/>
  <c r="F414" i="16"/>
  <c r="J414" i="16"/>
  <c r="N414" i="16"/>
  <c r="F415" i="16"/>
  <c r="J415" i="16"/>
  <c r="N415" i="16"/>
  <c r="F416" i="16"/>
  <c r="J416" i="16"/>
  <c r="N416" i="16"/>
  <c r="F417" i="16"/>
  <c r="J417" i="16"/>
  <c r="N417" i="16"/>
  <c r="F418" i="16"/>
  <c r="J418" i="16"/>
  <c r="N418" i="16"/>
  <c r="F419" i="16"/>
  <c r="J419" i="16"/>
  <c r="N419" i="16"/>
  <c r="F420" i="16"/>
  <c r="J420" i="16"/>
  <c r="N420" i="16"/>
  <c r="F421" i="16"/>
  <c r="J421" i="16"/>
  <c r="J431" i="16" s="1"/>
  <c r="J433" i="16" s="1"/>
  <c r="N421" i="16"/>
  <c r="F422" i="16"/>
  <c r="J422" i="16"/>
  <c r="N422" i="16"/>
  <c r="F423" i="16"/>
  <c r="J423" i="16"/>
  <c r="N423" i="16"/>
  <c r="F424" i="16"/>
  <c r="J424" i="16"/>
  <c r="N424" i="16"/>
  <c r="F425" i="16"/>
  <c r="J425" i="16"/>
  <c r="N425" i="16"/>
  <c r="F426" i="16"/>
  <c r="J426" i="16"/>
  <c r="N426" i="16"/>
  <c r="F427" i="16"/>
  <c r="J427" i="16"/>
  <c r="N427" i="16"/>
  <c r="F428" i="16"/>
  <c r="J428" i="16"/>
  <c r="N428" i="16"/>
  <c r="F429" i="16"/>
  <c r="J429" i="16"/>
  <c r="N429" i="16"/>
  <c r="F430" i="16"/>
  <c r="J430" i="16"/>
  <c r="N430" i="16"/>
  <c r="F431" i="16"/>
  <c r="N431" i="16"/>
  <c r="F433" i="16"/>
  <c r="N433" i="16"/>
  <c r="F436" i="16"/>
  <c r="F437" i="16"/>
  <c r="C431" i="16" l="1"/>
  <c r="C433" i="16" s="1"/>
  <c r="C258" i="16"/>
  <c r="L431" i="18"/>
  <c r="L433" i="18" s="1"/>
  <c r="H431" i="18"/>
  <c r="H433" i="18" s="1"/>
  <c r="D431" i="18"/>
  <c r="D433" i="18" s="1"/>
  <c r="M431" i="18"/>
  <c r="M433" i="18" s="1"/>
  <c r="I431" i="18"/>
  <c r="I433" i="18" s="1"/>
  <c r="N260" i="18"/>
  <c r="C258" i="18" s="1"/>
  <c r="E407" i="18"/>
  <c r="E431" i="18" s="1"/>
  <c r="E433" i="18" s="1"/>
  <c r="N32" i="18"/>
  <c r="C30" i="18" s="1"/>
  <c r="C456" i="31"/>
  <c r="Q452" i="31"/>
  <c r="Q441" i="31"/>
  <c r="Q436" i="31"/>
  <c r="Q425" i="31"/>
  <c r="Q420" i="31"/>
  <c r="Q409" i="31"/>
  <c r="Q367" i="31"/>
  <c r="Q317" i="31"/>
  <c r="Q296" i="31"/>
  <c r="Q280" i="31"/>
  <c r="D31" i="2"/>
  <c r="C69" i="31"/>
  <c r="I430" i="16"/>
  <c r="M429" i="16"/>
  <c r="M428" i="16"/>
  <c r="E428" i="16"/>
  <c r="E427" i="16"/>
  <c r="I426" i="16"/>
  <c r="E426" i="16"/>
  <c r="I425" i="16"/>
  <c r="E425" i="16"/>
  <c r="M424" i="16"/>
  <c r="I424" i="16"/>
  <c r="E424" i="16"/>
  <c r="M423" i="16"/>
  <c r="I423" i="16"/>
  <c r="E423" i="16"/>
  <c r="M422" i="16"/>
  <c r="I422" i="16"/>
  <c r="E422" i="16"/>
  <c r="M421" i="16"/>
  <c r="I421" i="16"/>
  <c r="E421" i="16"/>
  <c r="M420" i="16"/>
  <c r="I420" i="16"/>
  <c r="E420" i="16"/>
  <c r="M419" i="16"/>
  <c r="I419" i="16"/>
  <c r="E419" i="16"/>
  <c r="M418" i="16"/>
  <c r="I418" i="16"/>
  <c r="E418" i="16"/>
  <c r="M417" i="16"/>
  <c r="I417" i="16"/>
  <c r="E417" i="16"/>
  <c r="M416" i="16"/>
  <c r="I416" i="16"/>
  <c r="E416" i="16"/>
  <c r="M415" i="16"/>
  <c r="I415" i="16"/>
  <c r="E415" i="16"/>
  <c r="M414" i="16"/>
  <c r="I414" i="16"/>
  <c r="E414" i="16"/>
  <c r="M413" i="16"/>
  <c r="I413" i="16"/>
  <c r="E413" i="16"/>
  <c r="M412" i="16"/>
  <c r="I412" i="16"/>
  <c r="E412" i="16"/>
  <c r="M411" i="16"/>
  <c r="I411" i="16"/>
  <c r="E411" i="16"/>
  <c r="M410" i="16"/>
  <c r="I410" i="16"/>
  <c r="E410" i="16"/>
  <c r="M409" i="16"/>
  <c r="I409" i="16"/>
  <c r="E409" i="16"/>
  <c r="M408" i="16"/>
  <c r="I408" i="16"/>
  <c r="E408" i="16"/>
  <c r="M407" i="16"/>
  <c r="I407" i="16"/>
  <c r="E407" i="16"/>
  <c r="D291" i="20"/>
  <c r="N318" i="16"/>
  <c r="C316" i="16" s="1"/>
  <c r="N32" i="16"/>
  <c r="C30" i="16" s="1"/>
  <c r="N376" i="18"/>
  <c r="C374" i="18" s="1"/>
  <c r="N203" i="18"/>
  <c r="C201" i="18" s="1"/>
  <c r="N90" i="18"/>
  <c r="C88" i="18" s="1"/>
  <c r="N61" i="18"/>
  <c r="J61" i="18"/>
  <c r="F61" i="18"/>
  <c r="L455" i="31"/>
  <c r="L463" i="31" s="1"/>
  <c r="H455" i="31"/>
  <c r="H463" i="31" s="1"/>
  <c r="Q453" i="31"/>
  <c r="D455" i="31"/>
  <c r="Q448" i="31"/>
  <c r="Q439" i="31"/>
  <c r="Q437" i="31"/>
  <c r="Q432" i="31"/>
  <c r="Q423" i="31"/>
  <c r="Q421" i="31"/>
  <c r="Q416" i="31"/>
  <c r="Q407" i="31"/>
  <c r="Q384" i="31"/>
  <c r="Q375" i="31"/>
  <c r="Q373" i="31"/>
  <c r="Q368" i="31"/>
  <c r="Q363" i="31"/>
  <c r="Q357" i="31"/>
  <c r="Q352" i="31"/>
  <c r="Q347" i="31"/>
  <c r="Q345" i="31"/>
  <c r="N321" i="31"/>
  <c r="N329" i="31" s="1"/>
  <c r="J321" i="31"/>
  <c r="J329" i="31" s="1"/>
  <c r="F321" i="31"/>
  <c r="F329" i="31" s="1"/>
  <c r="Q319" i="31"/>
  <c r="M322" i="31"/>
  <c r="M330" i="31" s="1"/>
  <c r="I322" i="31"/>
  <c r="I330" i="31" s="1"/>
  <c r="E322" i="31"/>
  <c r="E330" i="31" s="1"/>
  <c r="Q313" i="31"/>
  <c r="Q311" i="31"/>
  <c r="Q308" i="31"/>
  <c r="Q297" i="31"/>
  <c r="Q295" i="31"/>
  <c r="Q292" i="31"/>
  <c r="Q281" i="31"/>
  <c r="Q279" i="31"/>
  <c r="Q276" i="31"/>
  <c r="Q251" i="31"/>
  <c r="Q249" i="31"/>
  <c r="Q244" i="31"/>
  <c r="Q233" i="31"/>
  <c r="Q228" i="31"/>
  <c r="Q223" i="31"/>
  <c r="Q217" i="31"/>
  <c r="Q212" i="31"/>
  <c r="Q179" i="31"/>
  <c r="Q177" i="31"/>
  <c r="Q172" i="31"/>
  <c r="Q163" i="31"/>
  <c r="Q161" i="31"/>
  <c r="Q156" i="31"/>
  <c r="Q147" i="31"/>
  <c r="Q145" i="31"/>
  <c r="Q140" i="31"/>
  <c r="C128" i="31"/>
  <c r="Q116" i="31"/>
  <c r="Q107" i="31"/>
  <c r="Q105" i="31"/>
  <c r="Q100" i="31"/>
  <c r="Q91" i="31"/>
  <c r="Q89" i="31"/>
  <c r="Q84" i="31"/>
  <c r="Q75" i="31"/>
  <c r="Q73" i="31"/>
  <c r="N53" i="31"/>
  <c r="N61" i="31" s="1"/>
  <c r="J53" i="31"/>
  <c r="J61" i="31" s="1"/>
  <c r="F53" i="31"/>
  <c r="F61" i="31" s="1"/>
  <c r="M54" i="31"/>
  <c r="M62" i="31" s="1"/>
  <c r="I54" i="31"/>
  <c r="I62" i="31" s="1"/>
  <c r="E54" i="31"/>
  <c r="E62" i="31" s="1"/>
  <c r="Q47" i="31"/>
  <c r="Q45" i="31"/>
  <c r="Q40" i="31"/>
  <c r="Q31" i="31"/>
  <c r="Q29" i="31"/>
  <c r="Q24" i="31"/>
  <c r="Q15" i="31"/>
  <c r="Q13" i="31"/>
  <c r="Q8" i="31"/>
  <c r="AB16" i="1"/>
  <c r="Q301" i="31"/>
  <c r="Q285" i="31"/>
  <c r="Q253" i="31"/>
  <c r="D255" i="31"/>
  <c r="Q144" i="31"/>
  <c r="Q33" i="31"/>
  <c r="H31" i="2"/>
  <c r="C337" i="31"/>
  <c r="M430" i="16"/>
  <c r="E430" i="16"/>
  <c r="E429" i="16"/>
  <c r="I428" i="16"/>
  <c r="M427" i="16"/>
  <c r="I427" i="16"/>
  <c r="M426" i="16"/>
  <c r="M425" i="16"/>
  <c r="H430" i="16"/>
  <c r="L429" i="16"/>
  <c r="H429" i="16"/>
  <c r="L428" i="16"/>
  <c r="D428" i="16"/>
  <c r="H427" i="16"/>
  <c r="L426" i="16"/>
  <c r="D426" i="16"/>
  <c r="D425" i="16"/>
  <c r="H424" i="16"/>
  <c r="L423" i="16"/>
  <c r="D423" i="16"/>
  <c r="H422" i="16"/>
  <c r="L421" i="16"/>
  <c r="D421" i="16"/>
  <c r="H420" i="16"/>
  <c r="L419" i="16"/>
  <c r="D419" i="16"/>
  <c r="L418" i="16"/>
  <c r="D418" i="16"/>
  <c r="H417" i="16"/>
  <c r="L416" i="16"/>
  <c r="D416" i="16"/>
  <c r="H415" i="16"/>
  <c r="L414" i="16"/>
  <c r="D414" i="16"/>
  <c r="L413" i="16"/>
  <c r="D413" i="16"/>
  <c r="H412" i="16"/>
  <c r="L411" i="16"/>
  <c r="D411" i="16"/>
  <c r="H410" i="16"/>
  <c r="L409" i="16"/>
  <c r="D409" i="16"/>
  <c r="L408" i="16"/>
  <c r="D408" i="16"/>
  <c r="H407" i="16"/>
  <c r="D63" i="20"/>
  <c r="N90" i="16"/>
  <c r="C88" i="16" s="1"/>
  <c r="N434" i="18"/>
  <c r="C432" i="18" s="1"/>
  <c r="M456" i="31"/>
  <c r="M464" i="31" s="1"/>
  <c r="I456" i="31"/>
  <c r="I464" i="31" s="1"/>
  <c r="E456" i="31"/>
  <c r="E464" i="31" s="1"/>
  <c r="Q449" i="31"/>
  <c r="Q444" i="31"/>
  <c r="Q433" i="31"/>
  <c r="Q428" i="31"/>
  <c r="Q417" i="31"/>
  <c r="Q412" i="31"/>
  <c r="C396" i="31"/>
  <c r="L389" i="31"/>
  <c r="L397" i="31" s="1"/>
  <c r="H389" i="31"/>
  <c r="H397" i="31" s="1"/>
  <c r="Q385" i="31"/>
  <c r="D389" i="31"/>
  <c r="D391" i="31" s="1"/>
  <c r="Q380" i="31"/>
  <c r="Q369" i="31"/>
  <c r="Q364" i="31"/>
  <c r="Q359" i="31"/>
  <c r="Q353" i="31"/>
  <c r="Q348" i="31"/>
  <c r="Q343" i="31"/>
  <c r="K322" i="31"/>
  <c r="K330" i="31" s="1"/>
  <c r="G322" i="31"/>
  <c r="G330" i="31" s="1"/>
  <c r="Q320" i="31"/>
  <c r="C322" i="31"/>
  <c r="Q315" i="31"/>
  <c r="Q309" i="31"/>
  <c r="Q307" i="31"/>
  <c r="Q304" i="31"/>
  <c r="Q293" i="31"/>
  <c r="Q291" i="31"/>
  <c r="Q288" i="31"/>
  <c r="Q277" i="31"/>
  <c r="Q275" i="31"/>
  <c r="N255" i="31"/>
  <c r="N263" i="31" s="1"/>
  <c r="J255" i="31"/>
  <c r="J263" i="31" s="1"/>
  <c r="F255" i="31"/>
  <c r="F263" i="31" s="1"/>
  <c r="Q245" i="31"/>
  <c r="Q240" i="31"/>
  <c r="Q235" i="31"/>
  <c r="Q229" i="31"/>
  <c r="Q224" i="31"/>
  <c r="Q219" i="31"/>
  <c r="Q213" i="31"/>
  <c r="Q208" i="31"/>
  <c r="K188" i="31"/>
  <c r="K196" i="31" s="1"/>
  <c r="G188" i="31"/>
  <c r="G196" i="31" s="1"/>
  <c r="C188" i="31"/>
  <c r="Q184" i="31"/>
  <c r="Q173" i="31"/>
  <c r="Q168" i="31"/>
  <c r="Q157" i="31"/>
  <c r="Q152" i="31"/>
  <c r="Q141" i="31"/>
  <c r="L121" i="31"/>
  <c r="L129" i="31" s="1"/>
  <c r="H121" i="31"/>
  <c r="H129" i="31" s="1"/>
  <c r="Q117" i="31"/>
  <c r="D121" i="31"/>
  <c r="D123" i="31" s="1"/>
  <c r="Q112" i="31"/>
  <c r="Q101" i="31"/>
  <c r="Q96" i="31"/>
  <c r="Q85" i="31"/>
  <c r="Q80" i="31"/>
  <c r="K54" i="31"/>
  <c r="K62" i="31" s="1"/>
  <c r="G54" i="31"/>
  <c r="G62" i="31" s="1"/>
  <c r="Q52" i="31"/>
  <c r="C54" i="31"/>
  <c r="Q41" i="31"/>
  <c r="Q36" i="31"/>
  <c r="Q25" i="31"/>
  <c r="Q20" i="31"/>
  <c r="Q9" i="31"/>
  <c r="D22" i="1"/>
  <c r="H22" i="1"/>
  <c r="L22" i="1"/>
  <c r="P22" i="1"/>
  <c r="T22" i="1"/>
  <c r="X22" i="1"/>
  <c r="B22" i="1"/>
  <c r="F22" i="1"/>
  <c r="J22" i="1"/>
  <c r="N22" i="1"/>
  <c r="R22" i="1"/>
  <c r="V22" i="1"/>
  <c r="C25" i="1"/>
  <c r="D25" i="1" s="1"/>
  <c r="C24" i="1"/>
  <c r="D26" i="1" s="1"/>
  <c r="AA21" i="1"/>
  <c r="Q243" i="31"/>
  <c r="Q88" i="31"/>
  <c r="Q49" i="31"/>
  <c r="Q12" i="31"/>
  <c r="I429" i="16"/>
  <c r="L430" i="16"/>
  <c r="D430" i="16"/>
  <c r="D429" i="16"/>
  <c r="H428" i="16"/>
  <c r="L427" i="16"/>
  <c r="D427" i="16"/>
  <c r="H426" i="16"/>
  <c r="L425" i="16"/>
  <c r="H425" i="16"/>
  <c r="L424" i="16"/>
  <c r="D424" i="16"/>
  <c r="H423" i="16"/>
  <c r="L422" i="16"/>
  <c r="D422" i="16"/>
  <c r="H421" i="16"/>
  <c r="L420" i="16"/>
  <c r="D420" i="16"/>
  <c r="H419" i="16"/>
  <c r="H418" i="16"/>
  <c r="L417" i="16"/>
  <c r="D417" i="16"/>
  <c r="H416" i="16"/>
  <c r="L415" i="16"/>
  <c r="D415" i="16"/>
  <c r="H414" i="16"/>
  <c r="H413" i="16"/>
  <c r="L412" i="16"/>
  <c r="D412" i="16"/>
  <c r="H411" i="16"/>
  <c r="L410" i="16"/>
  <c r="D410" i="16"/>
  <c r="H409" i="16"/>
  <c r="H408" i="16"/>
  <c r="L407" i="16"/>
  <c r="L431" i="16" s="1"/>
  <c r="L433" i="16" s="1"/>
  <c r="D407" i="16"/>
  <c r="D431" i="16" s="1"/>
  <c r="D433" i="16" s="1"/>
  <c r="K430" i="16"/>
  <c r="G430" i="16"/>
  <c r="K429" i="16"/>
  <c r="G429" i="16"/>
  <c r="K428" i="16"/>
  <c r="G428" i="16"/>
  <c r="K427" i="16"/>
  <c r="G427" i="16"/>
  <c r="K426" i="16"/>
  <c r="G426" i="16"/>
  <c r="K425" i="16"/>
  <c r="G425" i="16"/>
  <c r="K424" i="16"/>
  <c r="G424" i="16"/>
  <c r="K423" i="16"/>
  <c r="G423" i="16"/>
  <c r="K422" i="16"/>
  <c r="G422" i="16"/>
  <c r="K421" i="16"/>
  <c r="G421" i="16"/>
  <c r="K420" i="16"/>
  <c r="G420" i="16"/>
  <c r="K419" i="16"/>
  <c r="G419" i="16"/>
  <c r="K418" i="16"/>
  <c r="G418" i="16"/>
  <c r="K417" i="16"/>
  <c r="G417" i="16"/>
  <c r="K416" i="16"/>
  <c r="G416" i="16"/>
  <c r="K415" i="16"/>
  <c r="G415" i="16"/>
  <c r="K414" i="16"/>
  <c r="G414" i="16"/>
  <c r="K413" i="16"/>
  <c r="G413" i="16"/>
  <c r="K412" i="16"/>
  <c r="G412" i="16"/>
  <c r="K411" i="16"/>
  <c r="G411" i="16"/>
  <c r="K410" i="16"/>
  <c r="G410" i="16"/>
  <c r="K409" i="16"/>
  <c r="G409" i="16"/>
  <c r="K408" i="16"/>
  <c r="G408" i="16"/>
  <c r="K407" i="16"/>
  <c r="G407" i="16"/>
  <c r="L372" i="20"/>
  <c r="H372" i="20"/>
  <c r="D372" i="20"/>
  <c r="N203" i="16"/>
  <c r="C201" i="16" s="1"/>
  <c r="E118" i="20"/>
  <c r="N145" i="16"/>
  <c r="C143" i="16" s="1"/>
  <c r="Q447" i="31"/>
  <c r="Q445" i="31"/>
  <c r="Q440" i="31"/>
  <c r="Q431" i="31"/>
  <c r="Q429" i="31"/>
  <c r="Q424" i="31"/>
  <c r="Q415" i="31"/>
  <c r="Q413" i="31"/>
  <c r="Q408" i="31"/>
  <c r="N389" i="31"/>
  <c r="N397" i="31" s="1"/>
  <c r="J389" i="31"/>
  <c r="J397" i="31" s="1"/>
  <c r="F389" i="31"/>
  <c r="F397" i="31" s="1"/>
  <c r="M388" i="31"/>
  <c r="M396" i="31" s="1"/>
  <c r="I388" i="31"/>
  <c r="I396" i="31" s="1"/>
  <c r="E388" i="31"/>
  <c r="K394" i="31" s="1"/>
  <c r="Q383" i="31"/>
  <c r="Q381" i="31"/>
  <c r="Q376" i="31"/>
  <c r="Q365" i="31"/>
  <c r="Q360" i="31"/>
  <c r="Q355" i="31"/>
  <c r="Q349" i="31"/>
  <c r="Q344" i="31"/>
  <c r="D321" i="31"/>
  <c r="Q316" i="31"/>
  <c r="Q305" i="31"/>
  <c r="Q303" i="31"/>
  <c r="Q300" i="31"/>
  <c r="Q289" i="31"/>
  <c r="Q287" i="31"/>
  <c r="Q284" i="31"/>
  <c r="Q273" i="31"/>
  <c r="K254" i="31"/>
  <c r="K262" i="31" s="1"/>
  <c r="G254" i="31"/>
  <c r="G262" i="31" s="1"/>
  <c r="Q252" i="31"/>
  <c r="C254" i="31"/>
  <c r="Q247" i="31"/>
  <c r="Q241" i="31"/>
  <c r="Q239" i="31"/>
  <c r="Q236" i="31"/>
  <c r="Q231" i="31"/>
  <c r="Q225" i="31"/>
  <c r="Q220" i="31"/>
  <c r="Q211" i="31"/>
  <c r="Q209" i="31"/>
  <c r="L187" i="31"/>
  <c r="L195" i="31" s="1"/>
  <c r="H187" i="31"/>
  <c r="H195" i="31" s="1"/>
  <c r="Q185" i="31"/>
  <c r="D187" i="31"/>
  <c r="Q180" i="31"/>
  <c r="Q171" i="31"/>
  <c r="Q169" i="31"/>
  <c r="Q164" i="31"/>
  <c r="Q155" i="31"/>
  <c r="Q153" i="31"/>
  <c r="Q148" i="31"/>
  <c r="Q139" i="31"/>
  <c r="C129" i="31"/>
  <c r="N121" i="31"/>
  <c r="N129" i="31" s="1"/>
  <c r="J121" i="31"/>
  <c r="J129" i="31" s="1"/>
  <c r="F121" i="31"/>
  <c r="F129" i="31" s="1"/>
  <c r="M120" i="31"/>
  <c r="M128" i="31" s="1"/>
  <c r="I120" i="31"/>
  <c r="I128" i="31" s="1"/>
  <c r="E120" i="31"/>
  <c r="Q115" i="31"/>
  <c r="Q113" i="31"/>
  <c r="Q108" i="31"/>
  <c r="Q99" i="31"/>
  <c r="Q97" i="31"/>
  <c r="Q92" i="31"/>
  <c r="Q83" i="31"/>
  <c r="Q81" i="31"/>
  <c r="Q76" i="31"/>
  <c r="Q48" i="31"/>
  <c r="Q39" i="31"/>
  <c r="Q37" i="31"/>
  <c r="Q32" i="31"/>
  <c r="Q23" i="31"/>
  <c r="Q21" i="31"/>
  <c r="Q16" i="31"/>
  <c r="Q7" i="31"/>
  <c r="Q5" i="31"/>
  <c r="L70" i="31"/>
  <c r="L338" i="31"/>
  <c r="L137" i="31"/>
  <c r="L405" i="31"/>
  <c r="L204" i="31"/>
  <c r="H70" i="31"/>
  <c r="H338" i="31"/>
  <c r="H137" i="31"/>
  <c r="H405" i="31"/>
  <c r="H204" i="31"/>
  <c r="D70" i="31"/>
  <c r="D338" i="31"/>
  <c r="D137" i="31"/>
  <c r="D405" i="31"/>
  <c r="D204" i="31"/>
  <c r="Q4" i="30"/>
  <c r="E4" i="30"/>
  <c r="AA23" i="1"/>
  <c r="AB15" i="1"/>
  <c r="Z23" i="1"/>
  <c r="AB12" i="1"/>
  <c r="L371" i="20"/>
  <c r="H371" i="20"/>
  <c r="D371" i="20"/>
  <c r="L370" i="20"/>
  <c r="H370" i="20"/>
  <c r="D370" i="20"/>
  <c r="L369" i="20"/>
  <c r="H369" i="20"/>
  <c r="D369" i="20"/>
  <c r="L368" i="20"/>
  <c r="H368" i="20"/>
  <c r="D368" i="20"/>
  <c r="L367" i="20"/>
  <c r="H367" i="20"/>
  <c r="D367" i="20"/>
  <c r="L366" i="20"/>
  <c r="H366" i="20"/>
  <c r="D366" i="20"/>
  <c r="L365" i="20"/>
  <c r="H365" i="20"/>
  <c r="D365" i="20"/>
  <c r="L364" i="20"/>
  <c r="H364" i="20"/>
  <c r="D364" i="20"/>
  <c r="L363" i="20"/>
  <c r="H363" i="20"/>
  <c r="D363" i="20"/>
  <c r="L362" i="20"/>
  <c r="H362" i="20"/>
  <c r="D362" i="20"/>
  <c r="L361" i="20"/>
  <c r="H361" i="20"/>
  <c r="D361" i="20"/>
  <c r="L360" i="20"/>
  <c r="H360" i="20"/>
  <c r="D360" i="20"/>
  <c r="L359" i="20"/>
  <c r="H359" i="20"/>
  <c r="D359" i="20"/>
  <c r="L358" i="20"/>
  <c r="H358" i="20"/>
  <c r="D358" i="20"/>
  <c r="L357" i="20"/>
  <c r="H357" i="20"/>
  <c r="D357" i="20"/>
  <c r="L356" i="20"/>
  <c r="H356" i="20"/>
  <c r="D356" i="20"/>
  <c r="L355" i="20"/>
  <c r="H355" i="20"/>
  <c r="D355" i="20"/>
  <c r="L354" i="20"/>
  <c r="H354" i="20"/>
  <c r="D354" i="20"/>
  <c r="L353" i="20"/>
  <c r="H353" i="20"/>
  <c r="D353" i="20"/>
  <c r="L352" i="20"/>
  <c r="H352" i="20"/>
  <c r="D352" i="20"/>
  <c r="L351" i="20"/>
  <c r="H351" i="20"/>
  <c r="D351" i="20"/>
  <c r="L350" i="20"/>
  <c r="H350" i="20"/>
  <c r="D350" i="20"/>
  <c r="L349" i="20"/>
  <c r="H349" i="20"/>
  <c r="D349" i="20"/>
  <c r="K314" i="20"/>
  <c r="G314" i="20"/>
  <c r="K313" i="20"/>
  <c r="G313" i="20"/>
  <c r="K312" i="20"/>
  <c r="G312" i="20"/>
  <c r="K311" i="20"/>
  <c r="G311" i="20"/>
  <c r="K310" i="20"/>
  <c r="G310" i="20"/>
  <c r="K309" i="20"/>
  <c r="G309" i="20"/>
  <c r="K308" i="20"/>
  <c r="G308" i="20"/>
  <c r="K307" i="20"/>
  <c r="G307" i="20"/>
  <c r="K306" i="20"/>
  <c r="G306" i="20"/>
  <c r="K305" i="20"/>
  <c r="G305" i="20"/>
  <c r="K304" i="20"/>
  <c r="G304" i="20"/>
  <c r="K303" i="20"/>
  <c r="G303" i="20"/>
  <c r="K302" i="20"/>
  <c r="G302" i="20"/>
  <c r="K301" i="20"/>
  <c r="G301" i="20"/>
  <c r="K300" i="20"/>
  <c r="G300" i="20"/>
  <c r="K299" i="20"/>
  <c r="G299" i="20"/>
  <c r="K298" i="20"/>
  <c r="G298" i="20"/>
  <c r="K297" i="20"/>
  <c r="G297" i="20"/>
  <c r="K296" i="20"/>
  <c r="G296" i="20"/>
  <c r="K295" i="20"/>
  <c r="G295" i="20"/>
  <c r="K294" i="20"/>
  <c r="G294" i="20"/>
  <c r="K293" i="20"/>
  <c r="G293" i="20"/>
  <c r="K292" i="20"/>
  <c r="G292" i="20"/>
  <c r="K291" i="20"/>
  <c r="G291" i="20"/>
  <c r="N256" i="20"/>
  <c r="J256" i="20"/>
  <c r="F256" i="20"/>
  <c r="N255" i="20"/>
  <c r="J255" i="20"/>
  <c r="F255" i="20"/>
  <c r="N254" i="20"/>
  <c r="J254" i="20"/>
  <c r="F254" i="20"/>
  <c r="N253" i="20"/>
  <c r="J253" i="20"/>
  <c r="F253" i="20"/>
  <c r="N252" i="20"/>
  <c r="J252" i="20"/>
  <c r="F252" i="20"/>
  <c r="N251" i="20"/>
  <c r="J251" i="20"/>
  <c r="F251" i="20"/>
  <c r="N250" i="20"/>
  <c r="J250" i="20"/>
  <c r="F250" i="20"/>
  <c r="N249" i="20"/>
  <c r="J249" i="20"/>
  <c r="F249" i="20"/>
  <c r="N248" i="20"/>
  <c r="J248" i="20"/>
  <c r="F248" i="20"/>
  <c r="N247" i="20"/>
  <c r="J247" i="20"/>
  <c r="F247" i="20"/>
  <c r="N246" i="20"/>
  <c r="J246" i="20"/>
  <c r="F246" i="20"/>
  <c r="N245" i="20"/>
  <c r="J245" i="20"/>
  <c r="F245" i="20"/>
  <c r="N244" i="20"/>
  <c r="J244" i="20"/>
  <c r="F244" i="20"/>
  <c r="N243" i="20"/>
  <c r="J243" i="20"/>
  <c r="F243" i="20"/>
  <c r="N242" i="20"/>
  <c r="J242" i="20"/>
  <c r="F242" i="20"/>
  <c r="N241" i="20"/>
  <c r="J241" i="20"/>
  <c r="F241" i="20"/>
  <c r="N240" i="20"/>
  <c r="J240" i="20"/>
  <c r="F240" i="20"/>
  <c r="N239" i="20"/>
  <c r="J239" i="20"/>
  <c r="F239" i="20"/>
  <c r="N238" i="20"/>
  <c r="J238" i="20"/>
  <c r="F238" i="20"/>
  <c r="N237" i="20"/>
  <c r="J237" i="20"/>
  <c r="F237" i="20"/>
  <c r="N236" i="20"/>
  <c r="J236" i="20"/>
  <c r="F236" i="20"/>
  <c r="N235" i="20"/>
  <c r="J235" i="20"/>
  <c r="F235" i="20"/>
  <c r="N234" i="20"/>
  <c r="J234" i="20"/>
  <c r="F234" i="20"/>
  <c r="N233" i="20"/>
  <c r="J233" i="20"/>
  <c r="F233" i="20"/>
  <c r="M199" i="20"/>
  <c r="I199" i="20"/>
  <c r="E199" i="20"/>
  <c r="M198" i="20"/>
  <c r="I198" i="20"/>
  <c r="E198" i="20"/>
  <c r="M197" i="20"/>
  <c r="I197" i="20"/>
  <c r="E197" i="20"/>
  <c r="M196" i="20"/>
  <c r="I196" i="20"/>
  <c r="E196" i="20"/>
  <c r="M195" i="20"/>
  <c r="I195" i="20"/>
  <c r="E195" i="20"/>
  <c r="M194" i="20"/>
  <c r="I194" i="20"/>
  <c r="E194" i="20"/>
  <c r="M193" i="20"/>
  <c r="I193" i="20"/>
  <c r="E193" i="20"/>
  <c r="M192" i="20"/>
  <c r="I192" i="20"/>
  <c r="E192" i="20"/>
  <c r="M191" i="20"/>
  <c r="I191" i="20"/>
  <c r="E191" i="20"/>
  <c r="M190" i="20"/>
  <c r="I190" i="20"/>
  <c r="E190" i="20"/>
  <c r="M189" i="20"/>
  <c r="I189" i="20"/>
  <c r="E189" i="20"/>
  <c r="M188" i="20"/>
  <c r="I188" i="20"/>
  <c r="E188" i="20"/>
  <c r="M187" i="20"/>
  <c r="I187" i="20"/>
  <c r="E187" i="20"/>
  <c r="M186" i="20"/>
  <c r="I186" i="20"/>
  <c r="E186" i="20"/>
  <c r="M185" i="20"/>
  <c r="I185" i="20"/>
  <c r="E185" i="20"/>
  <c r="M184" i="20"/>
  <c r="I184" i="20"/>
  <c r="E184" i="20"/>
  <c r="M183" i="20"/>
  <c r="I183" i="20"/>
  <c r="E183" i="20"/>
  <c r="M182" i="20"/>
  <c r="I182" i="20"/>
  <c r="E182" i="20"/>
  <c r="M181" i="20"/>
  <c r="I181" i="20"/>
  <c r="E181" i="20"/>
  <c r="M180" i="20"/>
  <c r="I180" i="20"/>
  <c r="E180" i="20"/>
  <c r="M179" i="20"/>
  <c r="I179" i="20"/>
  <c r="E179" i="20"/>
  <c r="M178" i="20"/>
  <c r="I178" i="20"/>
  <c r="E178" i="20"/>
  <c r="M177" i="20"/>
  <c r="I177" i="20"/>
  <c r="E177" i="20"/>
  <c r="M176" i="20"/>
  <c r="I176" i="20"/>
  <c r="E176" i="20"/>
  <c r="M461" i="31"/>
  <c r="I461" i="31"/>
  <c r="E461" i="31"/>
  <c r="M459" i="31"/>
  <c r="I459" i="31"/>
  <c r="E459" i="31"/>
  <c r="M457" i="31"/>
  <c r="I457" i="31"/>
  <c r="E457" i="31"/>
  <c r="M193" i="31"/>
  <c r="I193" i="31"/>
  <c r="E193" i="31"/>
  <c r="M191" i="31"/>
  <c r="I191" i="31"/>
  <c r="E191" i="31"/>
  <c r="M189" i="31"/>
  <c r="I189" i="31"/>
  <c r="E189" i="31"/>
  <c r="C53" i="31"/>
  <c r="K372" i="20"/>
  <c r="G372" i="20"/>
  <c r="K371" i="20"/>
  <c r="G371" i="20"/>
  <c r="K370" i="20"/>
  <c r="G370" i="20"/>
  <c r="K369" i="20"/>
  <c r="G369" i="20"/>
  <c r="K368" i="20"/>
  <c r="G368" i="20"/>
  <c r="K367" i="20"/>
  <c r="G367" i="20"/>
  <c r="K366" i="20"/>
  <c r="G366" i="20"/>
  <c r="K365" i="20"/>
  <c r="G365" i="20"/>
  <c r="K364" i="20"/>
  <c r="G364" i="20"/>
  <c r="K363" i="20"/>
  <c r="G363" i="20"/>
  <c r="K362" i="20"/>
  <c r="G362" i="20"/>
  <c r="K361" i="20"/>
  <c r="G361" i="20"/>
  <c r="K360" i="20"/>
  <c r="G360" i="20"/>
  <c r="K359" i="20"/>
  <c r="G359" i="20"/>
  <c r="K358" i="20"/>
  <c r="G358" i="20"/>
  <c r="K357" i="20"/>
  <c r="G357" i="20"/>
  <c r="K356" i="20"/>
  <c r="G356" i="20"/>
  <c r="K355" i="20"/>
  <c r="G355" i="20"/>
  <c r="K354" i="20"/>
  <c r="G354" i="20"/>
  <c r="K353" i="20"/>
  <c r="G353" i="20"/>
  <c r="K352" i="20"/>
  <c r="G352" i="20"/>
  <c r="K351" i="20"/>
  <c r="G351" i="20"/>
  <c r="K350" i="20"/>
  <c r="G350" i="20"/>
  <c r="K349" i="20"/>
  <c r="G349" i="20"/>
  <c r="N314" i="20"/>
  <c r="J314" i="20"/>
  <c r="F314" i="20"/>
  <c r="N313" i="20"/>
  <c r="J313" i="20"/>
  <c r="F313" i="20"/>
  <c r="N312" i="20"/>
  <c r="J312" i="20"/>
  <c r="F312" i="20"/>
  <c r="N311" i="20"/>
  <c r="J311" i="20"/>
  <c r="F311" i="20"/>
  <c r="N310" i="20"/>
  <c r="J310" i="20"/>
  <c r="F310" i="20"/>
  <c r="N309" i="20"/>
  <c r="J309" i="20"/>
  <c r="F309" i="20"/>
  <c r="N308" i="20"/>
  <c r="J308" i="20"/>
  <c r="F308" i="20"/>
  <c r="N307" i="20"/>
  <c r="J307" i="20"/>
  <c r="F307" i="20"/>
  <c r="N306" i="20"/>
  <c r="J306" i="20"/>
  <c r="F306" i="20"/>
  <c r="N305" i="20"/>
  <c r="J305" i="20"/>
  <c r="F305" i="20"/>
  <c r="N304" i="20"/>
  <c r="J304" i="20"/>
  <c r="F304" i="20"/>
  <c r="N303" i="20"/>
  <c r="J303" i="20"/>
  <c r="F303" i="20"/>
  <c r="N302" i="20"/>
  <c r="J302" i="20"/>
  <c r="F302" i="20"/>
  <c r="N301" i="20"/>
  <c r="J301" i="20"/>
  <c r="F301" i="20"/>
  <c r="N300" i="20"/>
  <c r="J300" i="20"/>
  <c r="F300" i="20"/>
  <c r="N299" i="20"/>
  <c r="J299" i="20"/>
  <c r="F299" i="20"/>
  <c r="N298" i="20"/>
  <c r="J298" i="20"/>
  <c r="F298" i="20"/>
  <c r="N297" i="20"/>
  <c r="J297" i="20"/>
  <c r="F297" i="20"/>
  <c r="N296" i="20"/>
  <c r="J296" i="20"/>
  <c r="F296" i="20"/>
  <c r="N295" i="20"/>
  <c r="J295" i="20"/>
  <c r="F295" i="20"/>
  <c r="N294" i="20"/>
  <c r="J294" i="20"/>
  <c r="F294" i="20"/>
  <c r="N293" i="20"/>
  <c r="J293" i="20"/>
  <c r="F293" i="20"/>
  <c r="N292" i="20"/>
  <c r="J292" i="20"/>
  <c r="F292" i="20"/>
  <c r="N291" i="20"/>
  <c r="J291" i="20"/>
  <c r="F291" i="20"/>
  <c r="M256" i="20"/>
  <c r="I256" i="20"/>
  <c r="E256" i="20"/>
  <c r="M255" i="20"/>
  <c r="I255" i="20"/>
  <c r="E255" i="20"/>
  <c r="M254" i="20"/>
  <c r="I254" i="20"/>
  <c r="E254" i="20"/>
  <c r="M253" i="20"/>
  <c r="I253" i="20"/>
  <c r="E253" i="20"/>
  <c r="M252" i="20"/>
  <c r="I252" i="20"/>
  <c r="E252" i="20"/>
  <c r="M251" i="20"/>
  <c r="I251" i="20"/>
  <c r="E251" i="20"/>
  <c r="M250" i="20"/>
  <c r="I250" i="20"/>
  <c r="E250" i="20"/>
  <c r="M249" i="20"/>
  <c r="I249" i="20"/>
  <c r="E249" i="20"/>
  <c r="M248" i="20"/>
  <c r="I248" i="20"/>
  <c r="E248" i="20"/>
  <c r="M247" i="20"/>
  <c r="I247" i="20"/>
  <c r="E247" i="20"/>
  <c r="M246" i="20"/>
  <c r="I246" i="20"/>
  <c r="E246" i="20"/>
  <c r="M245" i="20"/>
  <c r="I245" i="20"/>
  <c r="E245" i="20"/>
  <c r="M244" i="20"/>
  <c r="I244" i="20"/>
  <c r="E244" i="20"/>
  <c r="M243" i="20"/>
  <c r="I243" i="20"/>
  <c r="E243" i="20"/>
  <c r="M242" i="20"/>
  <c r="I242" i="20"/>
  <c r="E242" i="20"/>
  <c r="M241" i="20"/>
  <c r="I241" i="20"/>
  <c r="E241" i="20"/>
  <c r="M240" i="20"/>
  <c r="I240" i="20"/>
  <c r="E240" i="20"/>
  <c r="M239" i="20"/>
  <c r="I239" i="20"/>
  <c r="E239" i="20"/>
  <c r="M238" i="20"/>
  <c r="I238" i="20"/>
  <c r="E238" i="20"/>
  <c r="M237" i="20"/>
  <c r="I237" i="20"/>
  <c r="E237" i="20"/>
  <c r="M236" i="20"/>
  <c r="I236" i="20"/>
  <c r="E236" i="20"/>
  <c r="M235" i="20"/>
  <c r="I235" i="20"/>
  <c r="E235" i="20"/>
  <c r="M234" i="20"/>
  <c r="I234" i="20"/>
  <c r="E234" i="20"/>
  <c r="M233" i="20"/>
  <c r="I233" i="20"/>
  <c r="E233" i="20"/>
  <c r="L199" i="20"/>
  <c r="H199" i="20"/>
  <c r="D199" i="20"/>
  <c r="L198" i="20"/>
  <c r="H198" i="20"/>
  <c r="D198" i="20"/>
  <c r="L197" i="20"/>
  <c r="H197" i="20"/>
  <c r="D197" i="20"/>
  <c r="L196" i="20"/>
  <c r="H196" i="20"/>
  <c r="D196" i="20"/>
  <c r="L195" i="20"/>
  <c r="H195" i="20"/>
  <c r="D195" i="20"/>
  <c r="L194" i="20"/>
  <c r="H194" i="20"/>
  <c r="D194" i="20"/>
  <c r="L193" i="20"/>
  <c r="H193" i="20"/>
  <c r="D193" i="20"/>
  <c r="L192" i="20"/>
  <c r="H192" i="20"/>
  <c r="D192" i="20"/>
  <c r="L191" i="20"/>
  <c r="H191" i="20"/>
  <c r="D191" i="20"/>
  <c r="L190" i="20"/>
  <c r="H190" i="20"/>
  <c r="D190" i="20"/>
  <c r="L189" i="20"/>
  <c r="H189" i="20"/>
  <c r="D189" i="20"/>
  <c r="L188" i="20"/>
  <c r="H188" i="20"/>
  <c r="D188" i="20"/>
  <c r="L187" i="20"/>
  <c r="H187" i="20"/>
  <c r="D187" i="20"/>
  <c r="L186" i="20"/>
  <c r="H186" i="20"/>
  <c r="D186" i="20"/>
  <c r="L185" i="20"/>
  <c r="H185" i="20"/>
  <c r="D185" i="20"/>
  <c r="L184" i="20"/>
  <c r="H184" i="20"/>
  <c r="D184" i="20"/>
  <c r="L183" i="20"/>
  <c r="H183" i="20"/>
  <c r="D183" i="20"/>
  <c r="L182" i="20"/>
  <c r="H182" i="20"/>
  <c r="D182" i="20"/>
  <c r="L181" i="20"/>
  <c r="H181" i="20"/>
  <c r="D181" i="20"/>
  <c r="L180" i="20"/>
  <c r="H180" i="20"/>
  <c r="D180" i="20"/>
  <c r="L179" i="20"/>
  <c r="H179" i="20"/>
  <c r="D179" i="20"/>
  <c r="L178" i="20"/>
  <c r="H178" i="20"/>
  <c r="D178" i="20"/>
  <c r="L177" i="20"/>
  <c r="H177" i="20"/>
  <c r="D177" i="20"/>
  <c r="L176" i="20"/>
  <c r="H176" i="20"/>
  <c r="D176" i="20"/>
  <c r="K141" i="20"/>
  <c r="G141" i="20"/>
  <c r="K140" i="20"/>
  <c r="G140" i="20"/>
  <c r="K139" i="20"/>
  <c r="G139" i="20"/>
  <c r="K138" i="20"/>
  <c r="G138" i="20"/>
  <c r="K137" i="20"/>
  <c r="G137" i="20"/>
  <c r="K136" i="20"/>
  <c r="G136" i="20"/>
  <c r="K135" i="20"/>
  <c r="G135" i="20"/>
  <c r="K134" i="20"/>
  <c r="G134" i="20"/>
  <c r="K133" i="20"/>
  <c r="G133" i="20"/>
  <c r="K132" i="20"/>
  <c r="G132" i="20"/>
  <c r="K131" i="20"/>
  <c r="G131" i="20"/>
  <c r="K130" i="20"/>
  <c r="G130" i="20"/>
  <c r="K129" i="20"/>
  <c r="G129" i="20"/>
  <c r="K128" i="20"/>
  <c r="G128" i="20"/>
  <c r="K127" i="20"/>
  <c r="G127" i="20"/>
  <c r="K126" i="20"/>
  <c r="G126" i="20"/>
  <c r="K125" i="20"/>
  <c r="G125" i="20"/>
  <c r="K124" i="20"/>
  <c r="G124" i="20"/>
  <c r="K123" i="20"/>
  <c r="G123" i="20"/>
  <c r="K122" i="20"/>
  <c r="G122" i="20"/>
  <c r="K121" i="20"/>
  <c r="G121" i="20"/>
  <c r="K120" i="20"/>
  <c r="G120" i="20"/>
  <c r="K119" i="20"/>
  <c r="G119" i="20"/>
  <c r="K118" i="20"/>
  <c r="G118" i="20"/>
  <c r="N86" i="20"/>
  <c r="J86" i="20"/>
  <c r="F86" i="20"/>
  <c r="N85" i="20"/>
  <c r="J85" i="20"/>
  <c r="F85" i="20"/>
  <c r="N84" i="20"/>
  <c r="J84" i="20"/>
  <c r="F84" i="20"/>
  <c r="N83" i="20"/>
  <c r="J83" i="20"/>
  <c r="F83" i="20"/>
  <c r="N82" i="20"/>
  <c r="J82" i="20"/>
  <c r="F82" i="20"/>
  <c r="N81" i="20"/>
  <c r="J81" i="20"/>
  <c r="F81" i="20"/>
  <c r="N80" i="20"/>
  <c r="J80" i="20"/>
  <c r="F80" i="20"/>
  <c r="N79" i="20"/>
  <c r="J79" i="20"/>
  <c r="F79" i="20"/>
  <c r="N78" i="20"/>
  <c r="J78" i="20"/>
  <c r="F78" i="20"/>
  <c r="N77" i="20"/>
  <c r="J77" i="20"/>
  <c r="F77" i="20"/>
  <c r="N76" i="20"/>
  <c r="J76" i="20"/>
  <c r="F76" i="20"/>
  <c r="N75" i="20"/>
  <c r="J75" i="20"/>
  <c r="F75" i="20"/>
  <c r="N74" i="20"/>
  <c r="J74" i="20"/>
  <c r="F74" i="20"/>
  <c r="N73" i="20"/>
  <c r="J73" i="20"/>
  <c r="F73" i="20"/>
  <c r="N72" i="20"/>
  <c r="J72" i="20"/>
  <c r="F72" i="20"/>
  <c r="N71" i="20"/>
  <c r="J71" i="20"/>
  <c r="F71" i="20"/>
  <c r="N70" i="20"/>
  <c r="J70" i="20"/>
  <c r="F70" i="20"/>
  <c r="N69" i="20"/>
  <c r="J69" i="20"/>
  <c r="F69" i="20"/>
  <c r="N68" i="20"/>
  <c r="J68" i="20"/>
  <c r="F68" i="20"/>
  <c r="N67" i="20"/>
  <c r="J67" i="20"/>
  <c r="F67" i="20"/>
  <c r="N66" i="20"/>
  <c r="J66" i="20"/>
  <c r="F66" i="20"/>
  <c r="N65" i="20"/>
  <c r="J65" i="20"/>
  <c r="F65" i="20"/>
  <c r="N64" i="20"/>
  <c r="J64" i="20"/>
  <c r="F64" i="20"/>
  <c r="N63" i="20"/>
  <c r="J63" i="20"/>
  <c r="F63" i="20"/>
  <c r="M28" i="20"/>
  <c r="I28" i="20"/>
  <c r="E28" i="20"/>
  <c r="M27" i="20"/>
  <c r="I27" i="20"/>
  <c r="E27" i="20"/>
  <c r="M26" i="20"/>
  <c r="I26" i="20"/>
  <c r="E26" i="20"/>
  <c r="M25" i="20"/>
  <c r="I25" i="20"/>
  <c r="E25" i="20"/>
  <c r="M24" i="20"/>
  <c r="I24" i="20"/>
  <c r="E24" i="20"/>
  <c r="M23" i="20"/>
  <c r="I23" i="20"/>
  <c r="E23" i="20"/>
  <c r="M22" i="20"/>
  <c r="I22" i="20"/>
  <c r="E22" i="20"/>
  <c r="M21" i="20"/>
  <c r="I21" i="20"/>
  <c r="E21" i="20"/>
  <c r="M20" i="20"/>
  <c r="I20" i="20"/>
  <c r="E20" i="20"/>
  <c r="M19" i="20"/>
  <c r="I19" i="20"/>
  <c r="E19" i="20"/>
  <c r="M18" i="20"/>
  <c r="I18" i="20"/>
  <c r="E18" i="20"/>
  <c r="M17" i="20"/>
  <c r="I17" i="20"/>
  <c r="E17" i="20"/>
  <c r="M16" i="20"/>
  <c r="I16" i="20"/>
  <c r="E16" i="20"/>
  <c r="M15" i="20"/>
  <c r="I15" i="20"/>
  <c r="E15" i="20"/>
  <c r="M14" i="20"/>
  <c r="I14" i="20"/>
  <c r="E14" i="20"/>
  <c r="M13" i="20"/>
  <c r="I13" i="20"/>
  <c r="E13" i="20"/>
  <c r="M12" i="20"/>
  <c r="I12" i="20"/>
  <c r="E12" i="20"/>
  <c r="M11" i="20"/>
  <c r="I11" i="20"/>
  <c r="E11" i="20"/>
  <c r="M10" i="20"/>
  <c r="I10" i="20"/>
  <c r="E10" i="20"/>
  <c r="M9" i="20"/>
  <c r="I9" i="20"/>
  <c r="E9" i="20"/>
  <c r="M8" i="20"/>
  <c r="I8" i="20"/>
  <c r="E8" i="20"/>
  <c r="M7" i="20"/>
  <c r="I7" i="20"/>
  <c r="E7" i="20"/>
  <c r="M6" i="20"/>
  <c r="I6" i="20"/>
  <c r="E6" i="20"/>
  <c r="M5" i="20"/>
  <c r="I5" i="20"/>
  <c r="E5" i="20"/>
  <c r="L461" i="31"/>
  <c r="H461" i="31"/>
  <c r="D461" i="31"/>
  <c r="L459" i="31"/>
  <c r="H459" i="31"/>
  <c r="D459" i="31"/>
  <c r="L457" i="31"/>
  <c r="H457" i="31"/>
  <c r="L193" i="31"/>
  <c r="H193" i="31"/>
  <c r="D193" i="31"/>
  <c r="L191" i="31"/>
  <c r="H191" i="31"/>
  <c r="D191" i="31"/>
  <c r="L189" i="31"/>
  <c r="H189" i="31"/>
  <c r="N373" i="20"/>
  <c r="N407" i="20"/>
  <c r="M373" i="20"/>
  <c r="M407" i="20"/>
  <c r="L373" i="20"/>
  <c r="L407" i="20"/>
  <c r="K373" i="20"/>
  <c r="K407" i="20"/>
  <c r="J373" i="20"/>
  <c r="J407" i="20"/>
  <c r="I373" i="20"/>
  <c r="I407" i="20"/>
  <c r="H373" i="20"/>
  <c r="H407" i="20"/>
  <c r="G373" i="20"/>
  <c r="G407" i="20"/>
  <c r="F373" i="20"/>
  <c r="F407" i="20"/>
  <c r="E373" i="20"/>
  <c r="E407" i="20"/>
  <c r="D373" i="20"/>
  <c r="D407" i="20"/>
  <c r="N315" i="20"/>
  <c r="M315" i="20"/>
  <c r="L315" i="20"/>
  <c r="K315" i="20"/>
  <c r="J315" i="20"/>
  <c r="I315" i="20"/>
  <c r="H315" i="20"/>
  <c r="G315" i="20"/>
  <c r="F315" i="20"/>
  <c r="E315" i="20"/>
  <c r="D315" i="20"/>
  <c r="N257" i="20"/>
  <c r="M257" i="20"/>
  <c r="L257" i="20"/>
  <c r="K257" i="20"/>
  <c r="J257" i="20"/>
  <c r="I257" i="20"/>
  <c r="H257" i="20"/>
  <c r="G257" i="20"/>
  <c r="F257" i="20"/>
  <c r="E257" i="20"/>
  <c r="D257" i="20"/>
  <c r="G5" i="2"/>
  <c r="C234" i="20"/>
  <c r="B405" i="20" s="1"/>
  <c r="G4" i="2"/>
  <c r="C233" i="20"/>
  <c r="F27" i="2"/>
  <c r="C199" i="20"/>
  <c r="F26" i="2"/>
  <c r="C198" i="20"/>
  <c r="F25" i="2"/>
  <c r="C197" i="20"/>
  <c r="F24" i="2"/>
  <c r="C196" i="20"/>
  <c r="F23" i="2"/>
  <c r="C195" i="20"/>
  <c r="F22" i="2"/>
  <c r="C194" i="20"/>
  <c r="F21" i="2"/>
  <c r="C193" i="20"/>
  <c r="F20" i="2"/>
  <c r="C192" i="20"/>
  <c r="F19" i="2"/>
  <c r="C191" i="20"/>
  <c r="F18" i="2"/>
  <c r="C190" i="20"/>
  <c r="F17" i="2"/>
  <c r="C189" i="20"/>
  <c r="F16" i="2"/>
  <c r="C188" i="20"/>
  <c r="F15" i="2"/>
  <c r="C187" i="20"/>
  <c r="F14" i="2"/>
  <c r="C186" i="20"/>
  <c r="F13" i="2"/>
  <c r="C185" i="20"/>
  <c r="F12" i="2"/>
  <c r="C184" i="20"/>
  <c r="F11" i="2"/>
  <c r="C183" i="20"/>
  <c r="F10" i="2"/>
  <c r="C182" i="20"/>
  <c r="F9" i="2"/>
  <c r="C181" i="20"/>
  <c r="F8" i="2"/>
  <c r="C180" i="20"/>
  <c r="F7" i="2"/>
  <c r="C179" i="20"/>
  <c r="F6" i="2"/>
  <c r="C178" i="20"/>
  <c r="F5" i="2"/>
  <c r="C177" i="20"/>
  <c r="F4" i="2"/>
  <c r="C176" i="20"/>
  <c r="E27" i="2"/>
  <c r="C141" i="20"/>
  <c r="E26" i="2"/>
  <c r="C140" i="20"/>
  <c r="E25" i="2"/>
  <c r="C139" i="20"/>
  <c r="E24" i="2"/>
  <c r="C138" i="20"/>
  <c r="E23" i="2"/>
  <c r="C137" i="20"/>
  <c r="E22" i="2"/>
  <c r="C136" i="20"/>
  <c r="E21" i="2"/>
  <c r="C135" i="20"/>
  <c r="E20" i="2"/>
  <c r="C134" i="20"/>
  <c r="E19" i="2"/>
  <c r="C133" i="20"/>
  <c r="E18" i="2"/>
  <c r="C132" i="20"/>
  <c r="E17" i="2"/>
  <c r="C131" i="20"/>
  <c r="E16" i="2"/>
  <c r="C130" i="20"/>
  <c r="E15" i="2"/>
  <c r="C129" i="20"/>
  <c r="E14" i="2"/>
  <c r="C128" i="20"/>
  <c r="E13" i="2"/>
  <c r="C127" i="20"/>
  <c r="E12" i="2"/>
  <c r="C126" i="20"/>
  <c r="E11" i="2"/>
  <c r="C125" i="20"/>
  <c r="E10" i="2"/>
  <c r="C124" i="20"/>
  <c r="E9" i="2"/>
  <c r="C123" i="20"/>
  <c r="E8" i="2"/>
  <c r="C122" i="20"/>
  <c r="E7" i="2"/>
  <c r="C121" i="20"/>
  <c r="E6" i="2"/>
  <c r="C120" i="20"/>
  <c r="E5" i="2"/>
  <c r="C119" i="20"/>
  <c r="E4" i="2"/>
  <c r="C118" i="20"/>
  <c r="D27" i="2"/>
  <c r="C86" i="20"/>
  <c r="D26" i="2"/>
  <c r="C85" i="20"/>
  <c r="D25" i="2"/>
  <c r="C84" i="20"/>
  <c r="D24" i="2"/>
  <c r="C83" i="20"/>
  <c r="D23" i="2"/>
  <c r="C82" i="20"/>
  <c r="D22" i="2"/>
  <c r="C81" i="20"/>
  <c r="D21" i="2"/>
  <c r="C80" i="20"/>
  <c r="D20" i="2"/>
  <c r="C79" i="20"/>
  <c r="D19" i="2"/>
  <c r="C78" i="20"/>
  <c r="D18" i="2"/>
  <c r="C77" i="20"/>
  <c r="D17" i="2"/>
  <c r="C76" i="20"/>
  <c r="D16" i="2"/>
  <c r="C75" i="20"/>
  <c r="D15" i="2"/>
  <c r="C74" i="20"/>
  <c r="D14" i="2"/>
  <c r="C73" i="20"/>
  <c r="D13" i="2"/>
  <c r="C72" i="20"/>
  <c r="D12" i="2"/>
  <c r="C71" i="20"/>
  <c r="D11" i="2"/>
  <c r="C70" i="20"/>
  <c r="D10" i="2"/>
  <c r="C69" i="20"/>
  <c r="D9" i="2"/>
  <c r="C68" i="20"/>
  <c r="D8" i="2"/>
  <c r="C67" i="20"/>
  <c r="D7" i="2"/>
  <c r="C66" i="20"/>
  <c r="D6" i="2"/>
  <c r="C65" i="20"/>
  <c r="D5" i="2"/>
  <c r="C64" i="20"/>
  <c r="D4" i="2"/>
  <c r="C63" i="20"/>
  <c r="C27" i="2"/>
  <c r="C28" i="20"/>
  <c r="C26" i="2"/>
  <c r="C27" i="20"/>
  <c r="C25" i="2"/>
  <c r="C26" i="20"/>
  <c r="C24" i="2"/>
  <c r="C25" i="20"/>
  <c r="C23" i="2"/>
  <c r="C24" i="20"/>
  <c r="C22" i="2"/>
  <c r="C23" i="20"/>
  <c r="C21" i="2"/>
  <c r="C22" i="20"/>
  <c r="C20" i="2"/>
  <c r="C21" i="20"/>
  <c r="C19" i="2"/>
  <c r="C20" i="20"/>
  <c r="C18" i="2"/>
  <c r="C19" i="20"/>
  <c r="C17" i="2"/>
  <c r="C18" i="20"/>
  <c r="C16" i="2"/>
  <c r="C17" i="20"/>
  <c r="C15" i="2"/>
  <c r="C16" i="20"/>
  <c r="C14" i="2"/>
  <c r="C15" i="20"/>
  <c r="C13" i="2"/>
  <c r="C14" i="20"/>
  <c r="C12" i="2"/>
  <c r="C13" i="20"/>
  <c r="C11" i="2"/>
  <c r="C12" i="20"/>
  <c r="C10" i="2"/>
  <c r="C11" i="20"/>
  <c r="C9" i="2"/>
  <c r="C10" i="20"/>
  <c r="C8" i="2"/>
  <c r="C9" i="20"/>
  <c r="C7" i="2"/>
  <c r="C8" i="20"/>
  <c r="C6" i="2"/>
  <c r="C7" i="20"/>
  <c r="C5" i="2"/>
  <c r="C6" i="20"/>
  <c r="C4" i="2"/>
  <c r="C5" i="20"/>
  <c r="N374" i="16"/>
  <c r="M374" i="16"/>
  <c r="L374" i="16"/>
  <c r="K374" i="16"/>
  <c r="J374" i="16"/>
  <c r="I374" i="16"/>
  <c r="H374" i="16"/>
  <c r="G374" i="16"/>
  <c r="F374" i="16"/>
  <c r="E374" i="16"/>
  <c r="D374" i="16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  <c r="N316" i="16"/>
  <c r="M316" i="16"/>
  <c r="L316" i="16"/>
  <c r="K316" i="16"/>
  <c r="J316" i="16"/>
  <c r="I316" i="16"/>
  <c r="H316" i="16"/>
  <c r="G316" i="16"/>
  <c r="F316" i="16"/>
  <c r="E316" i="16"/>
  <c r="D316" i="16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H4" i="2"/>
  <c r="N258" i="16"/>
  <c r="M258" i="16"/>
  <c r="L258" i="16"/>
  <c r="K258" i="16"/>
  <c r="J258" i="16"/>
  <c r="I258" i="16"/>
  <c r="H258" i="16"/>
  <c r="G258" i="16"/>
  <c r="F258" i="16"/>
  <c r="E258" i="16"/>
  <c r="D258" i="16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32" i="2" s="1"/>
  <c r="G9" i="2"/>
  <c r="G8" i="2"/>
  <c r="G7" i="2"/>
  <c r="G6" i="2"/>
  <c r="N201" i="16"/>
  <c r="M201" i="16"/>
  <c r="L201" i="16"/>
  <c r="K201" i="16"/>
  <c r="J201" i="16"/>
  <c r="I201" i="16"/>
  <c r="H201" i="16"/>
  <c r="G201" i="16"/>
  <c r="F201" i="16"/>
  <c r="E201" i="16"/>
  <c r="D201" i="16"/>
  <c r="N200" i="20"/>
  <c r="M200" i="20"/>
  <c r="L200" i="20"/>
  <c r="K200" i="20"/>
  <c r="J200" i="20"/>
  <c r="I200" i="20"/>
  <c r="H200" i="20"/>
  <c r="G200" i="20"/>
  <c r="F200" i="20"/>
  <c r="E200" i="20"/>
  <c r="D200" i="20"/>
  <c r="N143" i="16"/>
  <c r="M143" i="16"/>
  <c r="L143" i="16"/>
  <c r="K143" i="16"/>
  <c r="J143" i="16"/>
  <c r="I143" i="16"/>
  <c r="H143" i="16"/>
  <c r="G143" i="16"/>
  <c r="F143" i="16"/>
  <c r="E143" i="16"/>
  <c r="D143" i="16"/>
  <c r="N142" i="20"/>
  <c r="M142" i="20"/>
  <c r="L142" i="20"/>
  <c r="K142" i="20"/>
  <c r="J142" i="20"/>
  <c r="I142" i="20"/>
  <c r="H142" i="20"/>
  <c r="G142" i="20"/>
  <c r="F142" i="20"/>
  <c r="E142" i="20"/>
  <c r="D142" i="20"/>
  <c r="N88" i="16"/>
  <c r="M88" i="16"/>
  <c r="L88" i="16"/>
  <c r="K88" i="16"/>
  <c r="J88" i="16"/>
  <c r="I88" i="16"/>
  <c r="H88" i="16"/>
  <c r="G88" i="16"/>
  <c r="F88" i="16"/>
  <c r="E88" i="16"/>
  <c r="D88" i="16"/>
  <c r="N87" i="20"/>
  <c r="M87" i="20"/>
  <c r="L87" i="20"/>
  <c r="K87" i="20"/>
  <c r="J87" i="20"/>
  <c r="I87" i="20"/>
  <c r="H87" i="20"/>
  <c r="G87" i="20"/>
  <c r="F87" i="20"/>
  <c r="E87" i="20"/>
  <c r="D87" i="20"/>
  <c r="N30" i="16"/>
  <c r="M30" i="16"/>
  <c r="L30" i="16"/>
  <c r="K30" i="16"/>
  <c r="J30" i="16"/>
  <c r="I30" i="16"/>
  <c r="H30" i="16"/>
  <c r="G30" i="16"/>
  <c r="F30" i="16"/>
  <c r="E30" i="16"/>
  <c r="D30" i="16"/>
  <c r="N29" i="20"/>
  <c r="M29" i="20"/>
  <c r="L29" i="20"/>
  <c r="K29" i="20"/>
  <c r="J29" i="20"/>
  <c r="I29" i="20"/>
  <c r="H29" i="20"/>
  <c r="G29" i="20"/>
  <c r="F29" i="20"/>
  <c r="E29" i="20"/>
  <c r="D29" i="20"/>
  <c r="B3" i="16"/>
  <c r="C372" i="20"/>
  <c r="C371" i="20"/>
  <c r="C370" i="20"/>
  <c r="C369" i="20"/>
  <c r="C368" i="20"/>
  <c r="C367" i="20"/>
  <c r="C366" i="20"/>
  <c r="C365" i="20"/>
  <c r="C364" i="20"/>
  <c r="C363" i="20"/>
  <c r="C362" i="20"/>
  <c r="C361" i="20"/>
  <c r="C360" i="20"/>
  <c r="C359" i="20"/>
  <c r="C358" i="20"/>
  <c r="C357" i="20"/>
  <c r="C356" i="20"/>
  <c r="C355" i="20"/>
  <c r="C354" i="20"/>
  <c r="C353" i="20"/>
  <c r="C352" i="20"/>
  <c r="C351" i="20"/>
  <c r="C350" i="20"/>
  <c r="C349" i="20"/>
  <c r="C314" i="20"/>
  <c r="C313" i="20"/>
  <c r="C312" i="20"/>
  <c r="C311" i="20"/>
  <c r="C310" i="20"/>
  <c r="C309" i="20"/>
  <c r="C308" i="20"/>
  <c r="C307" i="20"/>
  <c r="C306" i="20"/>
  <c r="C305" i="20"/>
  <c r="C304" i="20"/>
  <c r="C303" i="20"/>
  <c r="C302" i="20"/>
  <c r="C301" i="20"/>
  <c r="C300" i="20"/>
  <c r="C299" i="20"/>
  <c r="C298" i="20"/>
  <c r="C297" i="20"/>
  <c r="C296" i="20"/>
  <c r="C295" i="20"/>
  <c r="C294" i="20"/>
  <c r="C293" i="20"/>
  <c r="C292" i="20"/>
  <c r="C291" i="20"/>
  <c r="C256" i="20"/>
  <c r="C255" i="20"/>
  <c r="C254" i="20"/>
  <c r="C253" i="20"/>
  <c r="C252" i="20"/>
  <c r="C251" i="20"/>
  <c r="C250" i="20"/>
  <c r="C249" i="20"/>
  <c r="C248" i="20"/>
  <c r="C247" i="20"/>
  <c r="C246" i="20"/>
  <c r="C245" i="20"/>
  <c r="C244" i="20"/>
  <c r="C243" i="20"/>
  <c r="C242" i="20"/>
  <c r="C241" i="20"/>
  <c r="C240" i="20"/>
  <c r="C239" i="20"/>
  <c r="C238" i="20"/>
  <c r="C237" i="20"/>
  <c r="C236" i="20"/>
  <c r="C235" i="20"/>
  <c r="B3" i="20"/>
  <c r="N432" i="18"/>
  <c r="M432" i="18"/>
  <c r="L432" i="18"/>
  <c r="K432" i="18"/>
  <c r="J432" i="18"/>
  <c r="I432" i="18"/>
  <c r="H432" i="18"/>
  <c r="G432" i="18"/>
  <c r="F432" i="18"/>
  <c r="E432" i="18"/>
  <c r="D432" i="18"/>
  <c r="N374" i="18"/>
  <c r="M374" i="18"/>
  <c r="L374" i="18"/>
  <c r="K374" i="18"/>
  <c r="J374" i="18"/>
  <c r="I374" i="18"/>
  <c r="H374" i="18"/>
  <c r="G374" i="18"/>
  <c r="F374" i="18"/>
  <c r="E374" i="18"/>
  <c r="D374" i="18"/>
  <c r="I27" i="17"/>
  <c r="U29" i="30" s="1"/>
  <c r="I26" i="17"/>
  <c r="U28" i="30" s="1"/>
  <c r="I25" i="17"/>
  <c r="U27" i="30" s="1"/>
  <c r="I24" i="17"/>
  <c r="U26" i="30" s="1"/>
  <c r="I23" i="17"/>
  <c r="U25" i="30" s="1"/>
  <c r="I22" i="17"/>
  <c r="U24" i="30" s="1"/>
  <c r="I21" i="17"/>
  <c r="I20" i="17"/>
  <c r="U22" i="30" s="1"/>
  <c r="I19" i="17"/>
  <c r="U21" i="30" s="1"/>
  <c r="I18" i="17"/>
  <c r="U20" i="30" s="1"/>
  <c r="I17" i="17"/>
  <c r="U19" i="30" s="1"/>
  <c r="I16" i="17"/>
  <c r="U18" i="30" s="1"/>
  <c r="I15" i="17"/>
  <c r="U17" i="30" s="1"/>
  <c r="I14" i="17"/>
  <c r="U16" i="30" s="1"/>
  <c r="I13" i="17"/>
  <c r="U15" i="30" s="1"/>
  <c r="I12" i="17"/>
  <c r="I11" i="17"/>
  <c r="U13" i="30" s="1"/>
  <c r="I10" i="17"/>
  <c r="I32" i="17" s="1"/>
  <c r="I9" i="17"/>
  <c r="U11" i="30" s="1"/>
  <c r="I8" i="17"/>
  <c r="U10" i="30" s="1"/>
  <c r="I7" i="17"/>
  <c r="U9" i="30" s="1"/>
  <c r="I6" i="17"/>
  <c r="U8" i="30" s="1"/>
  <c r="I5" i="17"/>
  <c r="U7" i="30" s="1"/>
  <c r="I4" i="17"/>
  <c r="N316" i="18"/>
  <c r="M316" i="18"/>
  <c r="L316" i="18"/>
  <c r="K316" i="18"/>
  <c r="J316" i="18"/>
  <c r="I316" i="18"/>
  <c r="H316" i="18"/>
  <c r="G316" i="18"/>
  <c r="F316" i="18"/>
  <c r="E316" i="18"/>
  <c r="D316" i="18"/>
  <c r="H27" i="17"/>
  <c r="R29" i="30" s="1"/>
  <c r="H26" i="17"/>
  <c r="R28" i="30" s="1"/>
  <c r="H25" i="17"/>
  <c r="R27" i="30" s="1"/>
  <c r="H24" i="17"/>
  <c r="R26" i="30" s="1"/>
  <c r="H23" i="17"/>
  <c r="R25" i="30" s="1"/>
  <c r="H22" i="17"/>
  <c r="R24" i="30" s="1"/>
  <c r="H21" i="17"/>
  <c r="H20" i="17"/>
  <c r="R22" i="30" s="1"/>
  <c r="H19" i="17"/>
  <c r="R21" i="30" s="1"/>
  <c r="H18" i="17"/>
  <c r="R20" i="30" s="1"/>
  <c r="H17" i="17"/>
  <c r="R19" i="30" s="1"/>
  <c r="H16" i="17"/>
  <c r="R18" i="30" s="1"/>
  <c r="H15" i="17"/>
  <c r="R17" i="30" s="1"/>
  <c r="H14" i="17"/>
  <c r="R16" i="30" s="1"/>
  <c r="H13" i="17"/>
  <c r="R15" i="30" s="1"/>
  <c r="H12" i="17"/>
  <c r="H11" i="17"/>
  <c r="R13" i="30" s="1"/>
  <c r="H10" i="17"/>
  <c r="H32" i="17" s="1"/>
  <c r="H9" i="17"/>
  <c r="R11" i="30" s="1"/>
  <c r="H8" i="17"/>
  <c r="R10" i="30" s="1"/>
  <c r="H7" i="17"/>
  <c r="R9" i="30" s="1"/>
  <c r="H6" i="17"/>
  <c r="R8" i="30" s="1"/>
  <c r="H5" i="17"/>
  <c r="R7" i="30" s="1"/>
  <c r="H4" i="17"/>
  <c r="N258" i="18"/>
  <c r="M258" i="18"/>
  <c r="L258" i="18"/>
  <c r="K258" i="18"/>
  <c r="J258" i="18"/>
  <c r="I258" i="18"/>
  <c r="H258" i="18"/>
  <c r="G258" i="18"/>
  <c r="F258" i="18"/>
  <c r="E258" i="18"/>
  <c r="D258" i="18"/>
  <c r="G27" i="17"/>
  <c r="O29" i="30" s="1"/>
  <c r="G26" i="17"/>
  <c r="O28" i="30" s="1"/>
  <c r="G25" i="17"/>
  <c r="O27" i="30" s="1"/>
  <c r="G24" i="17"/>
  <c r="O26" i="30" s="1"/>
  <c r="G23" i="17"/>
  <c r="O25" i="30" s="1"/>
  <c r="G22" i="17"/>
  <c r="O24" i="30" s="1"/>
  <c r="G21" i="17"/>
  <c r="G20" i="17"/>
  <c r="O22" i="30" s="1"/>
  <c r="G19" i="17"/>
  <c r="O21" i="30" s="1"/>
  <c r="G18" i="17"/>
  <c r="O20" i="30" s="1"/>
  <c r="G17" i="17"/>
  <c r="O19" i="30" s="1"/>
  <c r="G16" i="17"/>
  <c r="O18" i="30" s="1"/>
  <c r="G15" i="17"/>
  <c r="O17" i="30" s="1"/>
  <c r="G14" i="17"/>
  <c r="O16" i="30" s="1"/>
  <c r="G13" i="17"/>
  <c r="O15" i="30" s="1"/>
  <c r="G12" i="17"/>
  <c r="G11" i="17"/>
  <c r="O13" i="30" s="1"/>
  <c r="G10" i="17"/>
  <c r="G32" i="17" s="1"/>
  <c r="G9" i="17"/>
  <c r="O11" i="30" s="1"/>
  <c r="G8" i="17"/>
  <c r="O10" i="30" s="1"/>
  <c r="G7" i="17"/>
  <c r="O9" i="30" s="1"/>
  <c r="G6" i="17"/>
  <c r="O8" i="30" s="1"/>
  <c r="G5" i="17"/>
  <c r="O7" i="30" s="1"/>
  <c r="G4" i="17"/>
  <c r="N201" i="18"/>
  <c r="M201" i="18"/>
  <c r="L201" i="18"/>
  <c r="K201" i="18"/>
  <c r="J201" i="18"/>
  <c r="I201" i="18"/>
  <c r="H201" i="18"/>
  <c r="G201" i="18"/>
  <c r="F201" i="18"/>
  <c r="E201" i="18"/>
  <c r="D201" i="18"/>
  <c r="F27" i="17"/>
  <c r="L29" i="30" s="1"/>
  <c r="F26" i="17"/>
  <c r="L28" i="30" s="1"/>
  <c r="F25" i="17"/>
  <c r="L27" i="30" s="1"/>
  <c r="F24" i="17"/>
  <c r="L26" i="30" s="1"/>
  <c r="F23" i="17"/>
  <c r="L25" i="30" s="1"/>
  <c r="F22" i="17"/>
  <c r="L24" i="30" s="1"/>
  <c r="F21" i="17"/>
  <c r="F20" i="17"/>
  <c r="L22" i="30" s="1"/>
  <c r="F19" i="17"/>
  <c r="L21" i="30" s="1"/>
  <c r="F18" i="17"/>
  <c r="L20" i="30" s="1"/>
  <c r="F17" i="17"/>
  <c r="L19" i="30" s="1"/>
  <c r="F16" i="17"/>
  <c r="L18" i="30" s="1"/>
  <c r="F15" i="17"/>
  <c r="L17" i="30" s="1"/>
  <c r="F14" i="17"/>
  <c r="L16" i="30" s="1"/>
  <c r="F13" i="17"/>
  <c r="L15" i="30" s="1"/>
  <c r="F12" i="17"/>
  <c r="F11" i="17"/>
  <c r="L13" i="30" s="1"/>
  <c r="F10" i="17"/>
  <c r="F32" i="17" s="1"/>
  <c r="F9" i="17"/>
  <c r="L11" i="30" s="1"/>
  <c r="F8" i="17"/>
  <c r="L10" i="30" s="1"/>
  <c r="F7" i="17"/>
  <c r="L9" i="30" s="1"/>
  <c r="F6" i="17"/>
  <c r="L8" i="30" s="1"/>
  <c r="F5" i="17"/>
  <c r="L7" i="30" s="1"/>
  <c r="F4" i="17"/>
  <c r="N143" i="18"/>
  <c r="M143" i="18"/>
  <c r="L143" i="18"/>
  <c r="K143" i="18"/>
  <c r="J143" i="18"/>
  <c r="I143" i="18"/>
  <c r="H143" i="18"/>
  <c r="G143" i="18"/>
  <c r="F143" i="18"/>
  <c r="E143" i="18"/>
  <c r="D143" i="18"/>
  <c r="E27" i="17"/>
  <c r="I29" i="30" s="1"/>
  <c r="E26" i="17"/>
  <c r="I28" i="30" s="1"/>
  <c r="E25" i="17"/>
  <c r="I27" i="30" s="1"/>
  <c r="E24" i="17"/>
  <c r="I26" i="30" s="1"/>
  <c r="E23" i="17"/>
  <c r="I25" i="30" s="1"/>
  <c r="E22" i="17"/>
  <c r="I24" i="30" s="1"/>
  <c r="E21" i="17"/>
  <c r="E20" i="17"/>
  <c r="I22" i="30" s="1"/>
  <c r="E19" i="17"/>
  <c r="I21" i="30" s="1"/>
  <c r="E18" i="17"/>
  <c r="I20" i="30" s="1"/>
  <c r="E17" i="17"/>
  <c r="I19" i="30" s="1"/>
  <c r="E16" i="17"/>
  <c r="I18" i="30" s="1"/>
  <c r="E15" i="17"/>
  <c r="I17" i="30" s="1"/>
  <c r="E14" i="17"/>
  <c r="I16" i="30" s="1"/>
  <c r="E13" i="17"/>
  <c r="I15" i="30" s="1"/>
  <c r="E12" i="17"/>
  <c r="E11" i="17"/>
  <c r="I13" i="30" s="1"/>
  <c r="E10" i="17"/>
  <c r="E32" i="17" s="1"/>
  <c r="E9" i="17"/>
  <c r="I11" i="30" s="1"/>
  <c r="E8" i="17"/>
  <c r="I10" i="30" s="1"/>
  <c r="E7" i="17"/>
  <c r="I9" i="30" s="1"/>
  <c r="E6" i="17"/>
  <c r="I8" i="30" s="1"/>
  <c r="E5" i="17"/>
  <c r="I7" i="30" s="1"/>
  <c r="E4" i="17"/>
  <c r="N88" i="18"/>
  <c r="M88" i="18"/>
  <c r="L88" i="18"/>
  <c r="K88" i="18"/>
  <c r="J88" i="18"/>
  <c r="I88" i="18"/>
  <c r="H88" i="18"/>
  <c r="G88" i="18"/>
  <c r="F88" i="18"/>
  <c r="E88" i="18"/>
  <c r="D88" i="18"/>
  <c r="D27" i="17"/>
  <c r="F29" i="30" s="1"/>
  <c r="D26" i="17"/>
  <c r="F28" i="30" s="1"/>
  <c r="D25" i="17"/>
  <c r="F27" i="30" s="1"/>
  <c r="D24" i="17"/>
  <c r="F26" i="30" s="1"/>
  <c r="D23" i="17"/>
  <c r="F25" i="30" s="1"/>
  <c r="D22" i="17"/>
  <c r="F24" i="30" s="1"/>
  <c r="D21" i="17"/>
  <c r="D20" i="17"/>
  <c r="F22" i="30" s="1"/>
  <c r="D19" i="17"/>
  <c r="F21" i="30" s="1"/>
  <c r="D18" i="17"/>
  <c r="F20" i="30" s="1"/>
  <c r="D17" i="17"/>
  <c r="F19" i="30" s="1"/>
  <c r="D16" i="17"/>
  <c r="F18" i="30" s="1"/>
  <c r="D15" i="17"/>
  <c r="F17" i="30" s="1"/>
  <c r="D14" i="17"/>
  <c r="F16" i="30" s="1"/>
  <c r="D13" i="17"/>
  <c r="F15" i="30" s="1"/>
  <c r="D12" i="17"/>
  <c r="D11" i="17"/>
  <c r="F13" i="30" s="1"/>
  <c r="D10" i="17"/>
  <c r="D32" i="17" s="1"/>
  <c r="D9" i="17"/>
  <c r="F11" i="30" s="1"/>
  <c r="D8" i="17"/>
  <c r="F10" i="30" s="1"/>
  <c r="D7" i="17"/>
  <c r="F9" i="30" s="1"/>
  <c r="D6" i="17"/>
  <c r="F8" i="30" s="1"/>
  <c r="D5" i="17"/>
  <c r="F7" i="30" s="1"/>
  <c r="D4" i="17"/>
  <c r="N30" i="18"/>
  <c r="M30" i="18"/>
  <c r="L30" i="18"/>
  <c r="K30" i="18"/>
  <c r="J30" i="18"/>
  <c r="I30" i="18"/>
  <c r="H30" i="18"/>
  <c r="G30" i="18"/>
  <c r="F30" i="18"/>
  <c r="E30" i="18"/>
  <c r="D30" i="18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C13" i="17"/>
  <c r="C12" i="17"/>
  <c r="C11" i="17"/>
  <c r="C10" i="17"/>
  <c r="C32" i="17" s="1"/>
  <c r="C9" i="17"/>
  <c r="C8" i="17"/>
  <c r="C7" i="17"/>
  <c r="C6" i="17"/>
  <c r="C5" i="17"/>
  <c r="C4" i="17"/>
  <c r="B3" i="18"/>
  <c r="I3" i="28"/>
  <c r="I3" i="17"/>
  <c r="I31" i="17" s="1"/>
  <c r="I3" i="19"/>
  <c r="H3" i="28"/>
  <c r="H3" i="17"/>
  <c r="H31" i="17" s="1"/>
  <c r="H3" i="19"/>
  <c r="G3" i="28"/>
  <c r="G3" i="17"/>
  <c r="G31" i="17" s="1"/>
  <c r="G3" i="19"/>
  <c r="F3" i="28"/>
  <c r="F3" i="17"/>
  <c r="F31" i="17" s="1"/>
  <c r="F3" i="19"/>
  <c r="E3" i="28"/>
  <c r="E3" i="17"/>
  <c r="E31" i="17" s="1"/>
  <c r="E3" i="19"/>
  <c r="D3" i="28"/>
  <c r="D3" i="17"/>
  <c r="D31" i="17" s="1"/>
  <c r="D3" i="19"/>
  <c r="C3" i="28"/>
  <c r="C3" i="17"/>
  <c r="C3" i="19"/>
  <c r="E408" i="20" l="1"/>
  <c r="I409" i="20"/>
  <c r="M410" i="20"/>
  <c r="E412" i="20"/>
  <c r="I413" i="20"/>
  <c r="M414" i="20"/>
  <c r="E416" i="20"/>
  <c r="I417" i="20"/>
  <c r="M418" i="20"/>
  <c r="E420" i="20"/>
  <c r="I421" i="20"/>
  <c r="M422" i="20"/>
  <c r="E424" i="20"/>
  <c r="I425" i="20"/>
  <c r="M426" i="20"/>
  <c r="E428" i="20"/>
  <c r="I429" i="20"/>
  <c r="M430" i="20"/>
  <c r="F408" i="20"/>
  <c r="J409" i="20"/>
  <c r="N410" i="20"/>
  <c r="F412" i="20"/>
  <c r="J413" i="20"/>
  <c r="N414" i="20"/>
  <c r="F416" i="20"/>
  <c r="J417" i="20"/>
  <c r="N418" i="20"/>
  <c r="F420" i="20"/>
  <c r="J421" i="20"/>
  <c r="N422" i="20"/>
  <c r="F424" i="20"/>
  <c r="J425" i="20"/>
  <c r="N426" i="20"/>
  <c r="F428" i="20"/>
  <c r="J429" i="20"/>
  <c r="N430" i="20"/>
  <c r="K408" i="20"/>
  <c r="K410" i="20"/>
  <c r="K412" i="20"/>
  <c r="K414" i="20"/>
  <c r="K416" i="20"/>
  <c r="K418" i="20"/>
  <c r="K420" i="20"/>
  <c r="K422" i="20"/>
  <c r="K424" i="20"/>
  <c r="K426" i="20"/>
  <c r="K428" i="20"/>
  <c r="K430" i="20"/>
  <c r="H408" i="20"/>
  <c r="L409" i="20"/>
  <c r="D411" i="20"/>
  <c r="H412" i="20"/>
  <c r="L413" i="20"/>
  <c r="I32" i="2"/>
  <c r="I408" i="20"/>
  <c r="I431" i="20" s="1"/>
  <c r="I433" i="20" s="1"/>
  <c r="M409" i="20"/>
  <c r="E411" i="20"/>
  <c r="I412" i="20"/>
  <c r="M413" i="20"/>
  <c r="E415" i="20"/>
  <c r="I416" i="20"/>
  <c r="M417" i="20"/>
  <c r="E419" i="20"/>
  <c r="I420" i="20"/>
  <c r="M421" i="20"/>
  <c r="E423" i="20"/>
  <c r="I424" i="20"/>
  <c r="M425" i="20"/>
  <c r="E427" i="20"/>
  <c r="I428" i="20"/>
  <c r="M429" i="20"/>
  <c r="J408" i="20"/>
  <c r="N409" i="20"/>
  <c r="F411" i="20"/>
  <c r="J412" i="20"/>
  <c r="N413" i="20"/>
  <c r="F415" i="20"/>
  <c r="J416" i="20"/>
  <c r="N417" i="20"/>
  <c r="F419" i="20"/>
  <c r="J420" i="20"/>
  <c r="N421" i="20"/>
  <c r="F423" i="20"/>
  <c r="J424" i="20"/>
  <c r="N425" i="20"/>
  <c r="F427" i="20"/>
  <c r="J428" i="20"/>
  <c r="N429" i="20"/>
  <c r="G409" i="20"/>
  <c r="G411" i="20"/>
  <c r="G413" i="20"/>
  <c r="G415" i="20"/>
  <c r="G417" i="20"/>
  <c r="G419" i="20"/>
  <c r="G421" i="20"/>
  <c r="G423" i="20"/>
  <c r="G425" i="20"/>
  <c r="G427" i="20"/>
  <c r="G429" i="20"/>
  <c r="E55" i="31"/>
  <c r="I55" i="31"/>
  <c r="M55" i="31"/>
  <c r="E57" i="31"/>
  <c r="I57" i="31"/>
  <c r="M57" i="31"/>
  <c r="E59" i="31"/>
  <c r="I59" i="31"/>
  <c r="M59" i="31"/>
  <c r="F55" i="31"/>
  <c r="J55" i="31"/>
  <c r="N55" i="31"/>
  <c r="F57" i="31"/>
  <c r="J57" i="31"/>
  <c r="N57" i="31"/>
  <c r="F59" i="31"/>
  <c r="J59" i="31"/>
  <c r="N59" i="31"/>
  <c r="C55" i="31"/>
  <c r="G55" i="31"/>
  <c r="K55" i="31"/>
  <c r="C57" i="31"/>
  <c r="G57" i="31"/>
  <c r="K57" i="31"/>
  <c r="C59" i="31"/>
  <c r="G59" i="31"/>
  <c r="K59" i="31"/>
  <c r="C61" i="31"/>
  <c r="B64" i="31"/>
  <c r="D55" i="31"/>
  <c r="L57" i="31"/>
  <c r="D59" i="31"/>
  <c r="H55" i="31"/>
  <c r="H59" i="31"/>
  <c r="L55" i="31"/>
  <c r="D57" i="31"/>
  <c r="L59" i="31"/>
  <c r="H57" i="31"/>
  <c r="L408" i="20"/>
  <c r="D410" i="20"/>
  <c r="H411" i="20"/>
  <c r="L412" i="20"/>
  <c r="H32" i="2"/>
  <c r="C32" i="2"/>
  <c r="D32" i="2"/>
  <c r="E32" i="2"/>
  <c r="F32" i="2"/>
  <c r="M408" i="20"/>
  <c r="M431" i="20" s="1"/>
  <c r="M433" i="20" s="1"/>
  <c r="E410" i="20"/>
  <c r="I411" i="20"/>
  <c r="M412" i="20"/>
  <c r="E414" i="20"/>
  <c r="I415" i="20"/>
  <c r="M416" i="20"/>
  <c r="E418" i="20"/>
  <c r="I419" i="20"/>
  <c r="M420" i="20"/>
  <c r="E422" i="20"/>
  <c r="I423" i="20"/>
  <c r="M424" i="20"/>
  <c r="E426" i="20"/>
  <c r="I427" i="20"/>
  <c r="M428" i="20"/>
  <c r="E430" i="20"/>
  <c r="N408" i="20"/>
  <c r="F410" i="20"/>
  <c r="J411" i="20"/>
  <c r="N412" i="20"/>
  <c r="F414" i="20"/>
  <c r="J415" i="20"/>
  <c r="N416" i="20"/>
  <c r="F418" i="20"/>
  <c r="J419" i="20"/>
  <c r="N420" i="20"/>
  <c r="F422" i="20"/>
  <c r="J423" i="20"/>
  <c r="N424" i="20"/>
  <c r="F426" i="20"/>
  <c r="J427" i="20"/>
  <c r="N428" i="20"/>
  <c r="F430" i="20"/>
  <c r="K409" i="20"/>
  <c r="K431" i="20" s="1"/>
  <c r="K433" i="20" s="1"/>
  <c r="K411" i="20"/>
  <c r="K413" i="20"/>
  <c r="K415" i="20"/>
  <c r="K417" i="20"/>
  <c r="K419" i="20"/>
  <c r="K421" i="20"/>
  <c r="K423" i="20"/>
  <c r="K425" i="20"/>
  <c r="K427" i="20"/>
  <c r="K429" i="20"/>
  <c r="D409" i="20"/>
  <c r="H410" i="20"/>
  <c r="L411" i="20"/>
  <c r="D413" i="20"/>
  <c r="E409" i="20"/>
  <c r="E431" i="20" s="1"/>
  <c r="E433" i="20" s="1"/>
  <c r="I410" i="20"/>
  <c r="M411" i="20"/>
  <c r="E413" i="20"/>
  <c r="I414" i="20"/>
  <c r="M415" i="20"/>
  <c r="E417" i="20"/>
  <c r="I418" i="20"/>
  <c r="M419" i="20"/>
  <c r="E421" i="20"/>
  <c r="I422" i="20"/>
  <c r="M423" i="20"/>
  <c r="E425" i="20"/>
  <c r="I426" i="20"/>
  <c r="M427" i="20"/>
  <c r="E429" i="20"/>
  <c r="I430" i="20"/>
  <c r="F409" i="20"/>
  <c r="F431" i="20" s="1"/>
  <c r="F433" i="20" s="1"/>
  <c r="J410" i="20"/>
  <c r="J431" i="20" s="1"/>
  <c r="J433" i="20" s="1"/>
  <c r="N411" i="20"/>
  <c r="N431" i="20" s="1"/>
  <c r="N433" i="20" s="1"/>
  <c r="F413" i="20"/>
  <c r="J414" i="20"/>
  <c r="N415" i="20"/>
  <c r="F417" i="20"/>
  <c r="J418" i="20"/>
  <c r="N419" i="20"/>
  <c r="F421" i="20"/>
  <c r="J422" i="20"/>
  <c r="N423" i="20"/>
  <c r="F425" i="20"/>
  <c r="J426" i="20"/>
  <c r="N427" i="20"/>
  <c r="F429" i="20"/>
  <c r="J430" i="20"/>
  <c r="G408" i="20"/>
  <c r="G431" i="20" s="1"/>
  <c r="G433" i="20" s="1"/>
  <c r="G410" i="20"/>
  <c r="G412" i="20"/>
  <c r="G414" i="20"/>
  <c r="G416" i="20"/>
  <c r="G418" i="20"/>
  <c r="G420" i="20"/>
  <c r="G422" i="20"/>
  <c r="G424" i="20"/>
  <c r="G426" i="20"/>
  <c r="G428" i="20"/>
  <c r="G430" i="20"/>
  <c r="D408" i="20"/>
  <c r="D431" i="20" s="1"/>
  <c r="D433" i="20" s="1"/>
  <c r="H409" i="20"/>
  <c r="H431" i="20" s="1"/>
  <c r="H433" i="20" s="1"/>
  <c r="L410" i="20"/>
  <c r="L431" i="20" s="1"/>
  <c r="L433" i="20" s="1"/>
  <c r="D412" i="20"/>
  <c r="D415" i="20"/>
  <c r="H416" i="20"/>
  <c r="L417" i="20"/>
  <c r="D419" i="20"/>
  <c r="H420" i="20"/>
  <c r="L421" i="20"/>
  <c r="D423" i="20"/>
  <c r="H424" i="20"/>
  <c r="L425" i="20"/>
  <c r="D427" i="20"/>
  <c r="H428" i="20"/>
  <c r="L429" i="20"/>
  <c r="E128" i="31"/>
  <c r="C131" i="31"/>
  <c r="G124" i="31"/>
  <c r="K124" i="31"/>
  <c r="C189" i="31"/>
  <c r="G189" i="31"/>
  <c r="K189" i="31"/>
  <c r="C191" i="31"/>
  <c r="G191" i="31"/>
  <c r="K191" i="31"/>
  <c r="C193" i="31"/>
  <c r="G193" i="31"/>
  <c r="K193" i="31"/>
  <c r="B198" i="31"/>
  <c r="D195" i="31"/>
  <c r="J191" i="31"/>
  <c r="N189" i="31"/>
  <c r="F191" i="31"/>
  <c r="N193" i="31"/>
  <c r="F189" i="31"/>
  <c r="N191" i="31"/>
  <c r="F193" i="31"/>
  <c r="J189" i="31"/>
  <c r="J193" i="31"/>
  <c r="D189" i="31"/>
  <c r="G394" i="31"/>
  <c r="L430" i="20"/>
  <c r="J394" i="31"/>
  <c r="F392" i="31"/>
  <c r="M394" i="31"/>
  <c r="I392" i="31"/>
  <c r="E390" i="31"/>
  <c r="L392" i="31"/>
  <c r="H390" i="31"/>
  <c r="J127" i="31"/>
  <c r="F125" i="31"/>
  <c r="M127" i="31"/>
  <c r="I125" i="31"/>
  <c r="E123" i="31"/>
  <c r="D127" i="31"/>
  <c r="L123" i="31"/>
  <c r="G126" i="31"/>
  <c r="N393" i="31"/>
  <c r="J391" i="31"/>
  <c r="E395" i="31"/>
  <c r="M391" i="31"/>
  <c r="L395" i="31"/>
  <c r="H393" i="31"/>
  <c r="B399" i="31"/>
  <c r="H431" i="16"/>
  <c r="C124" i="31"/>
  <c r="C457" i="31"/>
  <c r="G457" i="31"/>
  <c r="K457" i="31"/>
  <c r="C459" i="31"/>
  <c r="G459" i="31"/>
  <c r="K459" i="31"/>
  <c r="C461" i="31"/>
  <c r="G461" i="31"/>
  <c r="K461" i="31"/>
  <c r="B466" i="31"/>
  <c r="D463" i="31"/>
  <c r="J457" i="31"/>
  <c r="J461" i="31"/>
  <c r="N457" i="31"/>
  <c r="F459" i="31"/>
  <c r="N461" i="31"/>
  <c r="J459" i="31"/>
  <c r="F457" i="31"/>
  <c r="N459" i="31"/>
  <c r="F461" i="31"/>
  <c r="D457" i="31"/>
  <c r="I431" i="16"/>
  <c r="N126" i="31"/>
  <c r="J124" i="31"/>
  <c r="F122" i="31"/>
  <c r="M124" i="31"/>
  <c r="I122" i="31"/>
  <c r="D126" i="31"/>
  <c r="L122" i="31"/>
  <c r="G125" i="31"/>
  <c r="D414" i="20"/>
  <c r="H415" i="20"/>
  <c r="L416" i="20"/>
  <c r="D418" i="20"/>
  <c r="H419" i="20"/>
  <c r="L420" i="20"/>
  <c r="D422" i="20"/>
  <c r="H423" i="20"/>
  <c r="L424" i="20"/>
  <c r="D426" i="20"/>
  <c r="H427" i="20"/>
  <c r="L428" i="20"/>
  <c r="AB23" i="1"/>
  <c r="AB21" i="1"/>
  <c r="C126" i="31"/>
  <c r="G390" i="31"/>
  <c r="K395" i="31"/>
  <c r="G431" i="16"/>
  <c r="F394" i="31"/>
  <c r="N390" i="31"/>
  <c r="I394" i="31"/>
  <c r="E392" i="31"/>
  <c r="L394" i="31"/>
  <c r="H392" i="31"/>
  <c r="D390" i="31"/>
  <c r="F127" i="31"/>
  <c r="N123" i="31"/>
  <c r="I127" i="31"/>
  <c r="E125" i="31"/>
  <c r="C132" i="31"/>
  <c r="L125" i="31"/>
  <c r="H123" i="31"/>
  <c r="D397" i="31"/>
  <c r="G393" i="31"/>
  <c r="G391" i="31"/>
  <c r="G395" i="31"/>
  <c r="N395" i="31"/>
  <c r="J393" i="31"/>
  <c r="F391" i="31"/>
  <c r="M393" i="31"/>
  <c r="I391" i="31"/>
  <c r="H395" i="31"/>
  <c r="D393" i="31"/>
  <c r="C392" i="31"/>
  <c r="F257" i="31"/>
  <c r="J257" i="31"/>
  <c r="N257" i="31"/>
  <c r="F259" i="31"/>
  <c r="J259" i="31"/>
  <c r="N259" i="31"/>
  <c r="F261" i="31"/>
  <c r="J261" i="31"/>
  <c r="N261" i="31"/>
  <c r="C257" i="31"/>
  <c r="G257" i="31"/>
  <c r="K257" i="31"/>
  <c r="C259" i="31"/>
  <c r="G259" i="31"/>
  <c r="K259" i="31"/>
  <c r="C261" i="31"/>
  <c r="G261" i="31"/>
  <c r="K261" i="31"/>
  <c r="D257" i="31"/>
  <c r="H257" i="31"/>
  <c r="L257" i="31"/>
  <c r="D259" i="31"/>
  <c r="H259" i="31"/>
  <c r="L259" i="31"/>
  <c r="D261" i="31"/>
  <c r="H261" i="31"/>
  <c r="L261" i="31"/>
  <c r="D263" i="31"/>
  <c r="B266" i="31"/>
  <c r="M257" i="31"/>
  <c r="E259" i="31"/>
  <c r="M261" i="31"/>
  <c r="I259" i="31"/>
  <c r="E257" i="31"/>
  <c r="M259" i="31"/>
  <c r="E261" i="31"/>
  <c r="I257" i="31"/>
  <c r="I261" i="31"/>
  <c r="K126" i="31"/>
  <c r="G392" i="31"/>
  <c r="F61" i="20"/>
  <c r="F116" i="20" s="1"/>
  <c r="F174" i="20" s="1"/>
  <c r="F231" i="20" s="1"/>
  <c r="F289" i="20" s="1"/>
  <c r="F347" i="20" s="1"/>
  <c r="F405" i="20" s="1"/>
  <c r="F116" i="18"/>
  <c r="F174" i="18" s="1"/>
  <c r="F231" i="18" s="1"/>
  <c r="F289" i="18" s="1"/>
  <c r="F347" i="18" s="1"/>
  <c r="F405" i="18" s="1"/>
  <c r="M431" i="16"/>
  <c r="J126" i="31"/>
  <c r="F124" i="31"/>
  <c r="M126" i="31"/>
  <c r="I124" i="31"/>
  <c r="E122" i="31"/>
  <c r="L124" i="31"/>
  <c r="H122" i="31"/>
  <c r="C458" i="31"/>
  <c r="G458" i="31"/>
  <c r="K458" i="31"/>
  <c r="C460" i="31"/>
  <c r="G460" i="31"/>
  <c r="K460" i="31"/>
  <c r="C462" i="31"/>
  <c r="G462" i="31"/>
  <c r="K462" i="31"/>
  <c r="C464" i="31"/>
  <c r="D458" i="31"/>
  <c r="H458" i="31"/>
  <c r="L458" i="31"/>
  <c r="D460" i="31"/>
  <c r="H460" i="31"/>
  <c r="L460" i="31"/>
  <c r="D462" i="31"/>
  <c r="H462" i="31"/>
  <c r="L462" i="31"/>
  <c r="B467" i="31"/>
  <c r="E458" i="31"/>
  <c r="I458" i="31"/>
  <c r="M458" i="31"/>
  <c r="E460" i="31"/>
  <c r="I460" i="31"/>
  <c r="M460" i="31"/>
  <c r="E462" i="31"/>
  <c r="I462" i="31"/>
  <c r="M462" i="31"/>
  <c r="N458" i="31"/>
  <c r="F460" i="31"/>
  <c r="N462" i="31"/>
  <c r="J460" i="31"/>
  <c r="F458" i="31"/>
  <c r="N460" i="31"/>
  <c r="F462" i="31"/>
  <c r="J458" i="31"/>
  <c r="J462" i="31"/>
  <c r="K390" i="31"/>
  <c r="H414" i="20"/>
  <c r="L415" i="20"/>
  <c r="D417" i="20"/>
  <c r="H418" i="20"/>
  <c r="L419" i="20"/>
  <c r="D421" i="20"/>
  <c r="H422" i="20"/>
  <c r="L423" i="20"/>
  <c r="D425" i="20"/>
  <c r="H426" i="20"/>
  <c r="L427" i="20"/>
  <c r="D429" i="20"/>
  <c r="C122" i="31"/>
  <c r="G127" i="31"/>
  <c r="F256" i="31"/>
  <c r="J256" i="31"/>
  <c r="N256" i="31"/>
  <c r="F258" i="31"/>
  <c r="J258" i="31"/>
  <c r="N258" i="31"/>
  <c r="F260" i="31"/>
  <c r="J260" i="31"/>
  <c r="N260" i="31"/>
  <c r="C256" i="31"/>
  <c r="G256" i="31"/>
  <c r="K256" i="31"/>
  <c r="C258" i="31"/>
  <c r="G258" i="31"/>
  <c r="K258" i="31"/>
  <c r="C260" i="31"/>
  <c r="G260" i="31"/>
  <c r="K260" i="31"/>
  <c r="C262" i="31"/>
  <c r="B265" i="31"/>
  <c r="D256" i="31"/>
  <c r="H256" i="31"/>
  <c r="L256" i="31"/>
  <c r="D258" i="31"/>
  <c r="H258" i="31"/>
  <c r="L258" i="31"/>
  <c r="D260" i="31"/>
  <c r="H260" i="31"/>
  <c r="L260" i="31"/>
  <c r="I256" i="31"/>
  <c r="I260" i="31"/>
  <c r="E256" i="31"/>
  <c r="E260" i="31"/>
  <c r="M256" i="31"/>
  <c r="E258" i="31"/>
  <c r="M260" i="31"/>
  <c r="M258" i="31"/>
  <c r="I258" i="31"/>
  <c r="E323" i="31"/>
  <c r="I323" i="31"/>
  <c r="M323" i="31"/>
  <c r="E325" i="31"/>
  <c r="I325" i="31"/>
  <c r="M325" i="31"/>
  <c r="E327" i="31"/>
  <c r="I327" i="31"/>
  <c r="M327" i="31"/>
  <c r="F323" i="31"/>
  <c r="J323" i="31"/>
  <c r="N323" i="31"/>
  <c r="F325" i="31"/>
  <c r="J325" i="31"/>
  <c r="N325" i="31"/>
  <c r="F327" i="31"/>
  <c r="J327" i="31"/>
  <c r="N327" i="31"/>
  <c r="C323" i="31"/>
  <c r="G323" i="31"/>
  <c r="K323" i="31"/>
  <c r="C325" i="31"/>
  <c r="G325" i="31"/>
  <c r="K325" i="31"/>
  <c r="C327" i="31"/>
  <c r="G327" i="31"/>
  <c r="K327" i="31"/>
  <c r="B332" i="31"/>
  <c r="L323" i="31"/>
  <c r="D325" i="31"/>
  <c r="L327" i="31"/>
  <c r="H325" i="31"/>
  <c r="D329" i="31"/>
  <c r="H323" i="31"/>
  <c r="H327" i="31"/>
  <c r="D323" i="31"/>
  <c r="L325" i="31"/>
  <c r="D327" i="31"/>
  <c r="K391" i="31"/>
  <c r="D430" i="20"/>
  <c r="K431" i="16"/>
  <c r="N392" i="31"/>
  <c r="J390" i="31"/>
  <c r="E394" i="31"/>
  <c r="M390" i="31"/>
  <c r="H394" i="31"/>
  <c r="D392" i="31"/>
  <c r="E22" i="1"/>
  <c r="I22" i="1"/>
  <c r="M22" i="1"/>
  <c r="Q22" i="1"/>
  <c r="U22" i="1"/>
  <c r="Y22" i="1"/>
  <c r="K22" i="1"/>
  <c r="W22" i="1"/>
  <c r="O22" i="1"/>
  <c r="C22" i="1"/>
  <c r="S22" i="1"/>
  <c r="G22" i="1"/>
  <c r="E56" i="31"/>
  <c r="I56" i="31"/>
  <c r="M56" i="31"/>
  <c r="E58" i="31"/>
  <c r="I58" i="31"/>
  <c r="M58" i="31"/>
  <c r="E60" i="31"/>
  <c r="I60" i="31"/>
  <c r="M60" i="31"/>
  <c r="F56" i="31"/>
  <c r="J56" i="31"/>
  <c r="N56" i="31"/>
  <c r="F58" i="31"/>
  <c r="J58" i="31"/>
  <c r="N58" i="31"/>
  <c r="F60" i="31"/>
  <c r="J60" i="31"/>
  <c r="N60" i="31"/>
  <c r="C56" i="31"/>
  <c r="G56" i="31"/>
  <c r="K56" i="31"/>
  <c r="C58" i="31"/>
  <c r="G58" i="31"/>
  <c r="K58" i="31"/>
  <c r="C60" i="31"/>
  <c r="G60" i="31"/>
  <c r="K60" i="31"/>
  <c r="C62" i="31"/>
  <c r="H56" i="31"/>
  <c r="H60" i="31"/>
  <c r="B65" i="31"/>
  <c r="L56" i="31"/>
  <c r="D58" i="31"/>
  <c r="L60" i="31"/>
  <c r="H58" i="31"/>
  <c r="D56" i="31"/>
  <c r="L58" i="31"/>
  <c r="D60" i="31"/>
  <c r="N125" i="31"/>
  <c r="J123" i="31"/>
  <c r="E127" i="31"/>
  <c r="M123" i="31"/>
  <c r="L127" i="31"/>
  <c r="H125" i="31"/>
  <c r="E324" i="31"/>
  <c r="I324" i="31"/>
  <c r="M324" i="31"/>
  <c r="E326" i="31"/>
  <c r="I326" i="31"/>
  <c r="M326" i="31"/>
  <c r="E328" i="31"/>
  <c r="I328" i="31"/>
  <c r="M328" i="31"/>
  <c r="F324" i="31"/>
  <c r="J324" i="31"/>
  <c r="N324" i="31"/>
  <c r="F326" i="31"/>
  <c r="J326" i="31"/>
  <c r="N326" i="31"/>
  <c r="F328" i="31"/>
  <c r="J328" i="31"/>
  <c r="N328" i="31"/>
  <c r="C324" i="31"/>
  <c r="G324" i="31"/>
  <c r="K324" i="31"/>
  <c r="C326" i="31"/>
  <c r="G326" i="31"/>
  <c r="K326" i="31"/>
  <c r="C328" i="31"/>
  <c r="G328" i="31"/>
  <c r="K328" i="31"/>
  <c r="C330" i="31"/>
  <c r="H326" i="31"/>
  <c r="L324" i="31"/>
  <c r="D326" i="31"/>
  <c r="L328" i="31"/>
  <c r="B333" i="31"/>
  <c r="D324" i="31"/>
  <c r="L326" i="31"/>
  <c r="D328" i="31"/>
  <c r="H324" i="31"/>
  <c r="H328" i="31"/>
  <c r="J395" i="31"/>
  <c r="F393" i="31"/>
  <c r="M395" i="31"/>
  <c r="I393" i="31"/>
  <c r="E391" i="31"/>
  <c r="D395" i="31"/>
  <c r="L391" i="31"/>
  <c r="K393" i="31"/>
  <c r="J61" i="20"/>
  <c r="J116" i="20" s="1"/>
  <c r="J174" i="20" s="1"/>
  <c r="J231" i="20" s="1"/>
  <c r="J289" i="20" s="1"/>
  <c r="J347" i="20" s="1"/>
  <c r="J405" i="20" s="1"/>
  <c r="J116" i="18"/>
  <c r="J174" i="18" s="1"/>
  <c r="J231" i="18" s="1"/>
  <c r="J289" i="18" s="1"/>
  <c r="J347" i="18" s="1"/>
  <c r="J405" i="18" s="1"/>
  <c r="F126" i="31"/>
  <c r="N122" i="31"/>
  <c r="I126" i="31"/>
  <c r="E124" i="31"/>
  <c r="L126" i="31"/>
  <c r="H124" i="31"/>
  <c r="D122" i="31"/>
  <c r="N434" i="16"/>
  <c r="H413" i="20"/>
  <c r="L414" i="20"/>
  <c r="D416" i="20"/>
  <c r="H417" i="20"/>
  <c r="L418" i="20"/>
  <c r="D420" i="20"/>
  <c r="H421" i="20"/>
  <c r="L422" i="20"/>
  <c r="D424" i="20"/>
  <c r="H425" i="20"/>
  <c r="L426" i="20"/>
  <c r="D428" i="20"/>
  <c r="H429" i="20"/>
  <c r="G123" i="31"/>
  <c r="E396" i="31"/>
  <c r="C390" i="31"/>
  <c r="K392" i="31"/>
  <c r="C394" i="31"/>
  <c r="C393" i="31"/>
  <c r="H430" i="20"/>
  <c r="N394" i="31"/>
  <c r="J392" i="31"/>
  <c r="F390" i="31"/>
  <c r="M392" i="31"/>
  <c r="I390" i="31"/>
  <c r="D394" i="31"/>
  <c r="L390" i="31"/>
  <c r="D129" i="31"/>
  <c r="K125" i="31"/>
  <c r="K123" i="31"/>
  <c r="C125" i="31"/>
  <c r="K127" i="31"/>
  <c r="C123" i="31"/>
  <c r="C127" i="31"/>
  <c r="N127" i="31"/>
  <c r="J125" i="31"/>
  <c r="F123" i="31"/>
  <c r="M125" i="31"/>
  <c r="I123" i="31"/>
  <c r="H127" i="31"/>
  <c r="D125" i="31"/>
  <c r="G122" i="31"/>
  <c r="C190" i="31"/>
  <c r="G190" i="31"/>
  <c r="K190" i="31"/>
  <c r="C192" i="31"/>
  <c r="G192" i="31"/>
  <c r="K192" i="31"/>
  <c r="C194" i="31"/>
  <c r="G194" i="31"/>
  <c r="K194" i="31"/>
  <c r="C196" i="31"/>
  <c r="D190" i="31"/>
  <c r="H190" i="31"/>
  <c r="L190" i="31"/>
  <c r="D192" i="31"/>
  <c r="H192" i="31"/>
  <c r="L192" i="31"/>
  <c r="D194" i="31"/>
  <c r="H194" i="31"/>
  <c r="L194" i="31"/>
  <c r="B199" i="31"/>
  <c r="E190" i="31"/>
  <c r="I190" i="31"/>
  <c r="M190" i="31"/>
  <c r="E192" i="31"/>
  <c r="I192" i="31"/>
  <c r="M192" i="31"/>
  <c r="E194" i="31"/>
  <c r="I194" i="31"/>
  <c r="M194" i="31"/>
  <c r="F190" i="31"/>
  <c r="N192" i="31"/>
  <c r="F194" i="31"/>
  <c r="J192" i="31"/>
  <c r="J190" i="31"/>
  <c r="J194" i="31"/>
  <c r="N190" i="31"/>
  <c r="F192" i="31"/>
  <c r="N194" i="31"/>
  <c r="F395" i="31"/>
  <c r="N391" i="31"/>
  <c r="I395" i="31"/>
  <c r="E393" i="31"/>
  <c r="B400" i="31"/>
  <c r="L393" i="31"/>
  <c r="H391" i="31"/>
  <c r="K122" i="31"/>
  <c r="C395" i="31"/>
  <c r="N61" i="20"/>
  <c r="N116" i="20" s="1"/>
  <c r="N174" i="20" s="1"/>
  <c r="N231" i="20" s="1"/>
  <c r="N289" i="20" s="1"/>
  <c r="N347" i="20" s="1"/>
  <c r="N405" i="20" s="1"/>
  <c r="N116" i="18"/>
  <c r="N174" i="18" s="1"/>
  <c r="N231" i="18" s="1"/>
  <c r="N289" i="18" s="1"/>
  <c r="N347" i="18" s="1"/>
  <c r="N405" i="18" s="1"/>
  <c r="E431" i="16"/>
  <c r="N124" i="31"/>
  <c r="J122" i="31"/>
  <c r="E126" i="31"/>
  <c r="M122" i="31"/>
  <c r="H126" i="31"/>
  <c r="D124" i="31"/>
  <c r="C391" i="31"/>
  <c r="X4" i="19"/>
  <c r="C31" i="19"/>
  <c r="C31" i="17"/>
  <c r="X4" i="28"/>
  <c r="C31" i="28"/>
  <c r="Y4" i="19"/>
  <c r="D31" i="19"/>
  <c r="Y4" i="28"/>
  <c r="D31" i="28"/>
  <c r="Z4" i="19"/>
  <c r="E31" i="19"/>
  <c r="Z4" i="28"/>
  <c r="E31" i="28"/>
  <c r="AA4" i="19"/>
  <c r="F31" i="19"/>
  <c r="AA4" i="28"/>
  <c r="F31" i="28"/>
  <c r="AB4" i="19"/>
  <c r="G31" i="19"/>
  <c r="AB4" i="28"/>
  <c r="G31" i="28"/>
  <c r="AC4" i="19"/>
  <c r="H31" i="19"/>
  <c r="AC4" i="28"/>
  <c r="H31" i="28"/>
  <c r="AD4" i="19"/>
  <c r="I31" i="19"/>
  <c r="AD4" i="28"/>
  <c r="I31" i="28"/>
  <c r="K4" i="17"/>
  <c r="J4" i="17" s="1"/>
  <c r="C34" i="17"/>
  <c r="C35" i="17"/>
  <c r="C36" i="17"/>
  <c r="C39" i="17"/>
  <c r="C6" i="30"/>
  <c r="K5" i="17"/>
  <c r="J5" i="17" s="1"/>
  <c r="C7" i="30"/>
  <c r="X7" i="30" s="1"/>
  <c r="AA7" i="30" s="1"/>
  <c r="K6" i="17"/>
  <c r="J6" i="17" s="1"/>
  <c r="C8" i="30"/>
  <c r="X8" i="30" s="1"/>
  <c r="AA8" i="30" s="1"/>
  <c r="K7" i="17"/>
  <c r="J7" i="17" s="1"/>
  <c r="C9" i="30"/>
  <c r="X9" i="30" s="1"/>
  <c r="AA9" i="30" s="1"/>
  <c r="K8" i="17"/>
  <c r="J8" i="17" s="1"/>
  <c r="C10" i="30"/>
  <c r="X10" i="30" s="1"/>
  <c r="AA10" i="30" s="1"/>
  <c r="K9" i="17"/>
  <c r="J9" i="17" s="1"/>
  <c r="C11" i="30"/>
  <c r="X11" i="30" s="1"/>
  <c r="AA11" i="30" s="1"/>
  <c r="K10" i="17"/>
  <c r="J10" i="17" s="1"/>
  <c r="C12" i="30"/>
  <c r="K11" i="17"/>
  <c r="J11" i="17" s="1"/>
  <c r="C13" i="30"/>
  <c r="X13" i="30" s="1"/>
  <c r="AA13" i="30" s="1"/>
  <c r="K12" i="17"/>
  <c r="J12" i="17" s="1"/>
  <c r="C37" i="17"/>
  <c r="C14" i="30"/>
  <c r="K13" i="17"/>
  <c r="J13" i="17" s="1"/>
  <c r="C15" i="30"/>
  <c r="X15" i="30" s="1"/>
  <c r="AA15" i="30" s="1"/>
  <c r="K14" i="17"/>
  <c r="J14" i="17" s="1"/>
  <c r="C16" i="30"/>
  <c r="X16" i="30" s="1"/>
  <c r="AA16" i="30" s="1"/>
  <c r="K15" i="17"/>
  <c r="J15" i="17" s="1"/>
  <c r="C17" i="30"/>
  <c r="X17" i="30" s="1"/>
  <c r="AA17" i="30" s="1"/>
  <c r="K16" i="17"/>
  <c r="J16" i="17" s="1"/>
  <c r="C18" i="30"/>
  <c r="X18" i="30" s="1"/>
  <c r="AA18" i="30" s="1"/>
  <c r="K17" i="17"/>
  <c r="J17" i="17" s="1"/>
  <c r="C19" i="30"/>
  <c r="X19" i="30" s="1"/>
  <c r="AA19" i="30" s="1"/>
  <c r="K18" i="17"/>
  <c r="J18" i="17" s="1"/>
  <c r="C20" i="30"/>
  <c r="X20" i="30" s="1"/>
  <c r="AA20" i="30" s="1"/>
  <c r="K19" i="17"/>
  <c r="J19" i="17" s="1"/>
  <c r="C21" i="30"/>
  <c r="X21" i="30" s="1"/>
  <c r="AA21" i="30" s="1"/>
  <c r="K20" i="17"/>
  <c r="J20" i="17" s="1"/>
  <c r="C22" i="30"/>
  <c r="X22" i="30" s="1"/>
  <c r="AA22" i="30" s="1"/>
  <c r="K21" i="17"/>
  <c r="J21" i="17" s="1"/>
  <c r="C38" i="17"/>
  <c r="C23" i="30"/>
  <c r="K22" i="17"/>
  <c r="J22" i="17" s="1"/>
  <c r="C24" i="30"/>
  <c r="X24" i="30" s="1"/>
  <c r="AA24" i="30" s="1"/>
  <c r="K23" i="17"/>
  <c r="J23" i="17" s="1"/>
  <c r="C25" i="30"/>
  <c r="X25" i="30" s="1"/>
  <c r="AA25" i="30" s="1"/>
  <c r="K24" i="17"/>
  <c r="J24" i="17" s="1"/>
  <c r="C26" i="30"/>
  <c r="X26" i="30" s="1"/>
  <c r="AA26" i="30" s="1"/>
  <c r="K25" i="17"/>
  <c r="J25" i="17" s="1"/>
  <c r="C27" i="30"/>
  <c r="X27" i="30" s="1"/>
  <c r="AA27" i="30" s="1"/>
  <c r="K26" i="17"/>
  <c r="J26" i="17" s="1"/>
  <c r="C28" i="30"/>
  <c r="X28" i="30" s="1"/>
  <c r="AA28" i="30" s="1"/>
  <c r="K27" i="17"/>
  <c r="J27" i="17" s="1"/>
  <c r="C29" i="30"/>
  <c r="X29" i="30" s="1"/>
  <c r="AA29" i="30" s="1"/>
  <c r="D34" i="17"/>
  <c r="D35" i="17"/>
  <c r="D36" i="17"/>
  <c r="D39" i="17"/>
  <c r="F6" i="30"/>
  <c r="F12" i="30"/>
  <c r="D37" i="17"/>
  <c r="F14" i="30"/>
  <c r="D38" i="17"/>
  <c r="F23" i="30"/>
  <c r="E34" i="17"/>
  <c r="E35" i="17"/>
  <c r="E36" i="17"/>
  <c r="E39" i="17"/>
  <c r="I6" i="30"/>
  <c r="I12" i="30"/>
  <c r="E37" i="17"/>
  <c r="I14" i="30"/>
  <c r="E38" i="17"/>
  <c r="I23" i="30"/>
  <c r="F34" i="17"/>
  <c r="F35" i="17"/>
  <c r="F36" i="17"/>
  <c r="F39" i="17"/>
  <c r="L6" i="30"/>
  <c r="L12" i="30"/>
  <c r="F37" i="17"/>
  <c r="L14" i="30"/>
  <c r="F38" i="17"/>
  <c r="L23" i="30"/>
  <c r="G34" i="17"/>
  <c r="G35" i="17"/>
  <c r="G36" i="17"/>
  <c r="G39" i="17"/>
  <c r="O6" i="30"/>
  <c r="O12" i="30"/>
  <c r="G37" i="17"/>
  <c r="O14" i="30"/>
  <c r="G38" i="17"/>
  <c r="O23" i="30"/>
  <c r="H34" i="17"/>
  <c r="H35" i="17"/>
  <c r="H36" i="17"/>
  <c r="H39" i="17"/>
  <c r="R6" i="30"/>
  <c r="R12" i="30"/>
  <c r="H37" i="17"/>
  <c r="R14" i="30"/>
  <c r="H38" i="17"/>
  <c r="R23" i="30"/>
  <c r="I34" i="17"/>
  <c r="I35" i="17"/>
  <c r="I36" i="17"/>
  <c r="I39" i="17"/>
  <c r="U6" i="30"/>
  <c r="U12" i="30"/>
  <c r="I37" i="17"/>
  <c r="U14" i="30"/>
  <c r="I38" i="17"/>
  <c r="U23" i="30"/>
  <c r="C315" i="20"/>
  <c r="N318" i="20"/>
  <c r="C373" i="20"/>
  <c r="N376" i="20"/>
  <c r="C407" i="20"/>
  <c r="D31" i="20"/>
  <c r="E31" i="20"/>
  <c r="F31" i="20"/>
  <c r="G31" i="20"/>
  <c r="H31" i="20"/>
  <c r="C408" i="20"/>
  <c r="C409" i="20"/>
  <c r="C410" i="20"/>
  <c r="C411" i="20"/>
  <c r="C412" i="20"/>
  <c r="C413" i="20"/>
  <c r="C414" i="20"/>
  <c r="C415" i="20"/>
  <c r="C416" i="20"/>
  <c r="C417" i="20"/>
  <c r="C418" i="20"/>
  <c r="C419" i="20"/>
  <c r="C420" i="20"/>
  <c r="C421" i="20"/>
  <c r="C422" i="20"/>
  <c r="C423" i="20"/>
  <c r="C424" i="20"/>
  <c r="C425" i="20"/>
  <c r="C426" i="20"/>
  <c r="C427" i="20"/>
  <c r="C428" i="20"/>
  <c r="C429" i="20"/>
  <c r="C430" i="20"/>
  <c r="I31" i="20"/>
  <c r="J31" i="20"/>
  <c r="K31" i="20"/>
  <c r="L31" i="20"/>
  <c r="M31" i="20"/>
  <c r="N31" i="20"/>
  <c r="D89" i="20"/>
  <c r="E89" i="20"/>
  <c r="F89" i="20"/>
  <c r="G89" i="20"/>
  <c r="H89" i="20"/>
  <c r="I89" i="20"/>
  <c r="J89" i="20"/>
  <c r="K89" i="20"/>
  <c r="L89" i="20"/>
  <c r="M89" i="20"/>
  <c r="N89" i="20"/>
  <c r="D144" i="20"/>
  <c r="E144" i="20"/>
  <c r="F144" i="20"/>
  <c r="G144" i="20"/>
  <c r="H144" i="20"/>
  <c r="I144" i="20"/>
  <c r="J144" i="20"/>
  <c r="K144" i="20"/>
  <c r="L144" i="20"/>
  <c r="M144" i="20"/>
  <c r="N144" i="20"/>
  <c r="D202" i="20"/>
  <c r="E202" i="20"/>
  <c r="F202" i="20"/>
  <c r="G202" i="20"/>
  <c r="H202" i="20"/>
  <c r="I202" i="20"/>
  <c r="J202" i="20"/>
  <c r="K202" i="20"/>
  <c r="L202" i="20"/>
  <c r="M202" i="20"/>
  <c r="N202" i="20"/>
  <c r="G6" i="28"/>
  <c r="G6" i="19"/>
  <c r="N8" i="30"/>
  <c r="G7" i="28"/>
  <c r="G7" i="19"/>
  <c r="N9" i="30"/>
  <c r="P9" i="30" s="1"/>
  <c r="G8" i="28"/>
  <c r="G8" i="19"/>
  <c r="N10" i="30"/>
  <c r="P10" i="30" s="1"/>
  <c r="G9" i="28"/>
  <c r="G9" i="19"/>
  <c r="N11" i="30"/>
  <c r="P11" i="30" s="1"/>
  <c r="G10" i="28"/>
  <c r="G10" i="19"/>
  <c r="N12" i="30"/>
  <c r="G11" i="28"/>
  <c r="G11" i="19"/>
  <c r="N13" i="30"/>
  <c r="P13" i="30" s="1"/>
  <c r="G12" i="28"/>
  <c r="G37" i="28" s="1"/>
  <c r="G12" i="19"/>
  <c r="G37" i="19" s="1"/>
  <c r="G37" i="2"/>
  <c r="N14" i="30"/>
  <c r="P14" i="30" s="1"/>
  <c r="G13" i="28"/>
  <c r="G13" i="19"/>
  <c r="N15" i="30"/>
  <c r="P15" i="30" s="1"/>
  <c r="G14" i="28"/>
  <c r="G14" i="19"/>
  <c r="N16" i="30"/>
  <c r="P16" i="30" s="1"/>
  <c r="G15" i="28"/>
  <c r="G15" i="19"/>
  <c r="N17" i="30"/>
  <c r="P17" i="30" s="1"/>
  <c r="G16" i="28"/>
  <c r="G16" i="19"/>
  <c r="N18" i="30"/>
  <c r="P18" i="30" s="1"/>
  <c r="G17" i="28"/>
  <c r="G17" i="19"/>
  <c r="N19" i="30"/>
  <c r="P19" i="30" s="1"/>
  <c r="G18" i="28"/>
  <c r="G18" i="19"/>
  <c r="N20" i="30"/>
  <c r="P20" i="30" s="1"/>
  <c r="G19" i="28"/>
  <c r="G19" i="19"/>
  <c r="N21" i="30"/>
  <c r="P21" i="30" s="1"/>
  <c r="G20" i="28"/>
  <c r="G20" i="19"/>
  <c r="N22" i="30"/>
  <c r="P22" i="30" s="1"/>
  <c r="G21" i="28"/>
  <c r="G38" i="28" s="1"/>
  <c r="G21" i="19"/>
  <c r="G38" i="19" s="1"/>
  <c r="G38" i="2"/>
  <c r="N23" i="30"/>
  <c r="P23" i="30" s="1"/>
  <c r="G22" i="28"/>
  <c r="G22" i="19"/>
  <c r="N24" i="30"/>
  <c r="P24" i="30" s="1"/>
  <c r="G23" i="28"/>
  <c r="G23" i="19"/>
  <c r="N25" i="30"/>
  <c r="P25" i="30" s="1"/>
  <c r="G24" i="28"/>
  <c r="G24" i="19"/>
  <c r="N26" i="30"/>
  <c r="P26" i="30" s="1"/>
  <c r="G25" i="28"/>
  <c r="G25" i="19"/>
  <c r="N27" i="30"/>
  <c r="P27" i="30" s="1"/>
  <c r="G26" i="28"/>
  <c r="G26" i="19"/>
  <c r="N28" i="30"/>
  <c r="P28" i="30" s="1"/>
  <c r="G27" i="28"/>
  <c r="G27" i="19"/>
  <c r="N29" i="30"/>
  <c r="P29" i="30" s="1"/>
  <c r="H4" i="28"/>
  <c r="H4" i="19"/>
  <c r="H34" i="2"/>
  <c r="H35" i="2"/>
  <c r="H36" i="2"/>
  <c r="H39" i="2"/>
  <c r="Q6" i="30"/>
  <c r="H5" i="28"/>
  <c r="H5" i="19"/>
  <c r="Q7" i="30"/>
  <c r="S7" i="30" s="1"/>
  <c r="H6" i="28"/>
  <c r="H6" i="19"/>
  <c r="Q8" i="30"/>
  <c r="S8" i="30" s="1"/>
  <c r="H7" i="28"/>
  <c r="H7" i="19"/>
  <c r="Q9" i="30"/>
  <c r="S9" i="30" s="1"/>
  <c r="H8" i="28"/>
  <c r="H8" i="19"/>
  <c r="Q10" i="30"/>
  <c r="S10" i="30" s="1"/>
  <c r="H9" i="28"/>
  <c r="H9" i="19"/>
  <c r="Q11" i="30"/>
  <c r="S11" i="30" s="1"/>
  <c r="H10" i="28"/>
  <c r="H10" i="19"/>
  <c r="Q12" i="30"/>
  <c r="H11" i="28"/>
  <c r="H11" i="19"/>
  <c r="Q13" i="30"/>
  <c r="S13" i="30" s="1"/>
  <c r="H12" i="28"/>
  <c r="H37" i="28" s="1"/>
  <c r="H12" i="19"/>
  <c r="H37" i="19" s="1"/>
  <c r="H37" i="2"/>
  <c r="Q14" i="30"/>
  <c r="S14" i="30" s="1"/>
  <c r="H13" i="28"/>
  <c r="H13" i="19"/>
  <c r="Q15" i="30"/>
  <c r="S15" i="30" s="1"/>
  <c r="H14" i="28"/>
  <c r="H14" i="19"/>
  <c r="Q16" i="30"/>
  <c r="S16" i="30" s="1"/>
  <c r="H15" i="28"/>
  <c r="H15" i="19"/>
  <c r="Q17" i="30"/>
  <c r="S17" i="30" s="1"/>
  <c r="H16" i="28"/>
  <c r="H16" i="19"/>
  <c r="Q18" i="30"/>
  <c r="S18" i="30" s="1"/>
  <c r="H17" i="28"/>
  <c r="H17" i="19"/>
  <c r="Q19" i="30"/>
  <c r="S19" i="30" s="1"/>
  <c r="H18" i="28"/>
  <c r="H18" i="19"/>
  <c r="Q20" i="30"/>
  <c r="S20" i="30" s="1"/>
  <c r="H19" i="28"/>
  <c r="H19" i="19"/>
  <c r="Q21" i="30"/>
  <c r="S21" i="30" s="1"/>
  <c r="H20" i="28"/>
  <c r="H20" i="19"/>
  <c r="Q22" i="30"/>
  <c r="S22" i="30" s="1"/>
  <c r="H21" i="28"/>
  <c r="H38" i="28" s="1"/>
  <c r="H21" i="19"/>
  <c r="H38" i="19" s="1"/>
  <c r="H38" i="2"/>
  <c r="Q23" i="30"/>
  <c r="S23" i="30" s="1"/>
  <c r="H22" i="28"/>
  <c r="H22" i="19"/>
  <c r="Q24" i="30"/>
  <c r="S24" i="30" s="1"/>
  <c r="H23" i="28"/>
  <c r="H23" i="19"/>
  <c r="Q25" i="30"/>
  <c r="S25" i="30" s="1"/>
  <c r="H24" i="28"/>
  <c r="H24" i="19"/>
  <c r="Q26" i="30"/>
  <c r="S26" i="30" s="1"/>
  <c r="H25" i="28"/>
  <c r="H25" i="19"/>
  <c r="Q27" i="30"/>
  <c r="S27" i="30" s="1"/>
  <c r="H26" i="28"/>
  <c r="H26" i="19"/>
  <c r="Q28" i="30"/>
  <c r="S28" i="30" s="1"/>
  <c r="H27" i="28"/>
  <c r="H27" i="19"/>
  <c r="Q29" i="30"/>
  <c r="S29" i="30" s="1"/>
  <c r="I4" i="28"/>
  <c r="I4" i="19"/>
  <c r="I34" i="2"/>
  <c r="I35" i="2"/>
  <c r="I36" i="2"/>
  <c r="I39" i="2"/>
  <c r="T6" i="30"/>
  <c r="I5" i="28"/>
  <c r="I5" i="19"/>
  <c r="T7" i="30"/>
  <c r="V7" i="30" s="1"/>
  <c r="I6" i="28"/>
  <c r="I6" i="19"/>
  <c r="T8" i="30"/>
  <c r="I7" i="28"/>
  <c r="I7" i="19"/>
  <c r="T9" i="30"/>
  <c r="V9" i="30" s="1"/>
  <c r="I8" i="28"/>
  <c r="I8" i="19"/>
  <c r="T10" i="30"/>
  <c r="V10" i="30" s="1"/>
  <c r="I9" i="28"/>
  <c r="I9" i="19"/>
  <c r="T11" i="30"/>
  <c r="V11" i="30" s="1"/>
  <c r="I10" i="28"/>
  <c r="I10" i="19"/>
  <c r="T12" i="30"/>
  <c r="I11" i="28"/>
  <c r="I11" i="19"/>
  <c r="T13" i="30"/>
  <c r="V13" i="30" s="1"/>
  <c r="I12" i="28"/>
  <c r="I37" i="28" s="1"/>
  <c r="I12" i="19"/>
  <c r="I37" i="19" s="1"/>
  <c r="I37" i="2"/>
  <c r="T14" i="30"/>
  <c r="V14" i="30" s="1"/>
  <c r="I13" i="28"/>
  <c r="I13" i="19"/>
  <c r="T15" i="30"/>
  <c r="V15" i="30" s="1"/>
  <c r="I14" i="28"/>
  <c r="I14" i="19"/>
  <c r="T16" i="30"/>
  <c r="V16" i="30" s="1"/>
  <c r="I15" i="28"/>
  <c r="I15" i="19"/>
  <c r="T17" i="30"/>
  <c r="V17" i="30" s="1"/>
  <c r="I16" i="28"/>
  <c r="I16" i="19"/>
  <c r="T18" i="30"/>
  <c r="V18" i="30" s="1"/>
  <c r="I17" i="28"/>
  <c r="I17" i="19"/>
  <c r="T19" i="30"/>
  <c r="V19" i="30" s="1"/>
  <c r="I18" i="28"/>
  <c r="I18" i="19"/>
  <c r="T20" i="30"/>
  <c r="V20" i="30" s="1"/>
  <c r="I19" i="28"/>
  <c r="I19" i="19"/>
  <c r="T21" i="30"/>
  <c r="V21" i="30" s="1"/>
  <c r="I20" i="28"/>
  <c r="I20" i="19"/>
  <c r="T22" i="30"/>
  <c r="V22" i="30" s="1"/>
  <c r="I21" i="28"/>
  <c r="I38" i="28" s="1"/>
  <c r="I21" i="19"/>
  <c r="I38" i="19" s="1"/>
  <c r="I38" i="2"/>
  <c r="T23" i="30"/>
  <c r="V23" i="30" s="1"/>
  <c r="I22" i="28"/>
  <c r="I22" i="19"/>
  <c r="T24" i="30"/>
  <c r="V24" i="30" s="1"/>
  <c r="I23" i="28"/>
  <c r="I23" i="19"/>
  <c r="T25" i="30"/>
  <c r="V25" i="30" s="1"/>
  <c r="I24" i="28"/>
  <c r="I24" i="19"/>
  <c r="T26" i="30"/>
  <c r="V26" i="30" s="1"/>
  <c r="I25" i="28"/>
  <c r="I25" i="19"/>
  <c r="T27" i="30"/>
  <c r="V27" i="30" s="1"/>
  <c r="I26" i="28"/>
  <c r="I26" i="19"/>
  <c r="T28" i="30"/>
  <c r="V28" i="30" s="1"/>
  <c r="I27" i="28"/>
  <c r="I27" i="19"/>
  <c r="T29" i="30"/>
  <c r="V29" i="30" s="1"/>
  <c r="C29" i="20"/>
  <c r="N32" i="20"/>
  <c r="D30" i="20" s="1"/>
  <c r="C4" i="28"/>
  <c r="C4" i="19"/>
  <c r="K4" i="2"/>
  <c r="J4" i="2" s="1"/>
  <c r="C34" i="2"/>
  <c r="C35" i="2"/>
  <c r="C36" i="2"/>
  <c r="C39" i="2"/>
  <c r="B6" i="30"/>
  <c r="C5" i="28"/>
  <c r="C5" i="19"/>
  <c r="K5" i="2"/>
  <c r="J5" i="2" s="1"/>
  <c r="B7" i="30"/>
  <c r="C6" i="28"/>
  <c r="C6" i="19"/>
  <c r="K6" i="2"/>
  <c r="J6" i="2" s="1"/>
  <c r="B8" i="30"/>
  <c r="C7" i="28"/>
  <c r="C7" i="19"/>
  <c r="K7" i="2"/>
  <c r="J7" i="2" s="1"/>
  <c r="B9" i="30"/>
  <c r="C8" i="28"/>
  <c r="C8" i="19"/>
  <c r="K8" i="2"/>
  <c r="J8" i="2" s="1"/>
  <c r="B10" i="30"/>
  <c r="C9" i="28"/>
  <c r="C9" i="19"/>
  <c r="K9" i="2"/>
  <c r="J9" i="2" s="1"/>
  <c r="B11" i="30"/>
  <c r="C10" i="28"/>
  <c r="C10" i="19"/>
  <c r="K10" i="2"/>
  <c r="J10" i="2" s="1"/>
  <c r="B12" i="30"/>
  <c r="C11" i="28"/>
  <c r="C11" i="19"/>
  <c r="K11" i="2"/>
  <c r="J11" i="2" s="1"/>
  <c r="B13" i="30"/>
  <c r="C12" i="28"/>
  <c r="C12" i="19"/>
  <c r="K12" i="2"/>
  <c r="J12" i="2" s="1"/>
  <c r="C37" i="2"/>
  <c r="B14" i="30"/>
  <c r="C13" i="28"/>
  <c r="C13" i="19"/>
  <c r="K13" i="2"/>
  <c r="J13" i="2" s="1"/>
  <c r="B15" i="30"/>
  <c r="C14" i="28"/>
  <c r="C14" i="19"/>
  <c r="K14" i="2"/>
  <c r="J14" i="2" s="1"/>
  <c r="B16" i="30"/>
  <c r="C15" i="28"/>
  <c r="C15" i="19"/>
  <c r="K15" i="2"/>
  <c r="J15" i="2" s="1"/>
  <c r="B17" i="30"/>
  <c r="C16" i="28"/>
  <c r="C16" i="19"/>
  <c r="K16" i="2"/>
  <c r="J16" i="2" s="1"/>
  <c r="B18" i="30"/>
  <c r="C17" i="28"/>
  <c r="C17" i="19"/>
  <c r="K17" i="2"/>
  <c r="J17" i="2" s="1"/>
  <c r="B19" i="30"/>
  <c r="C18" i="28"/>
  <c r="C18" i="19"/>
  <c r="K18" i="2"/>
  <c r="J18" i="2" s="1"/>
  <c r="B20" i="30"/>
  <c r="C19" i="28"/>
  <c r="C19" i="19"/>
  <c r="K19" i="2"/>
  <c r="J19" i="2" s="1"/>
  <c r="B21" i="30"/>
  <c r="C20" i="28"/>
  <c r="C20" i="19"/>
  <c r="K20" i="2"/>
  <c r="J20" i="2" s="1"/>
  <c r="B22" i="30"/>
  <c r="C21" i="28"/>
  <c r="C21" i="19"/>
  <c r="K21" i="2"/>
  <c r="J21" i="2" s="1"/>
  <c r="C38" i="2"/>
  <c r="B23" i="30"/>
  <c r="C22" i="28"/>
  <c r="C22" i="19"/>
  <c r="K22" i="2"/>
  <c r="J22" i="2" s="1"/>
  <c r="B24" i="30"/>
  <c r="C23" i="28"/>
  <c r="C23" i="19"/>
  <c r="K23" i="2"/>
  <c r="J23" i="2" s="1"/>
  <c r="B25" i="30"/>
  <c r="C24" i="28"/>
  <c r="C24" i="19"/>
  <c r="K24" i="2"/>
  <c r="J24" i="2" s="1"/>
  <c r="B26" i="30"/>
  <c r="C25" i="28"/>
  <c r="C25" i="19"/>
  <c r="K25" i="2"/>
  <c r="J25" i="2" s="1"/>
  <c r="B27" i="30"/>
  <c r="C26" i="28"/>
  <c r="C26" i="19"/>
  <c r="K26" i="2"/>
  <c r="J26" i="2" s="1"/>
  <c r="B28" i="30"/>
  <c r="C27" i="28"/>
  <c r="C27" i="19"/>
  <c r="K27" i="2"/>
  <c r="J27" i="2" s="1"/>
  <c r="B29" i="30"/>
  <c r="C87" i="20"/>
  <c r="N90" i="20"/>
  <c r="D88" i="20" s="1"/>
  <c r="D4" i="28"/>
  <c r="D4" i="19"/>
  <c r="D34" i="2"/>
  <c r="D35" i="2"/>
  <c r="D36" i="2"/>
  <c r="D39" i="2"/>
  <c r="E6" i="30"/>
  <c r="D5" i="28"/>
  <c r="D5" i="19"/>
  <c r="E7" i="30"/>
  <c r="G7" i="30" s="1"/>
  <c r="D6" i="28"/>
  <c r="D6" i="19"/>
  <c r="E8" i="30"/>
  <c r="G8" i="30" s="1"/>
  <c r="D7" i="28"/>
  <c r="D7" i="19"/>
  <c r="E9" i="30"/>
  <c r="G9" i="30" s="1"/>
  <c r="D8" i="28"/>
  <c r="D8" i="19"/>
  <c r="E10" i="30"/>
  <c r="G10" i="30" s="1"/>
  <c r="D9" i="28"/>
  <c r="D9" i="19"/>
  <c r="E11" i="30"/>
  <c r="G11" i="30" s="1"/>
  <c r="D10" i="28"/>
  <c r="D10" i="19"/>
  <c r="E12" i="30"/>
  <c r="D11" i="28"/>
  <c r="D11" i="19"/>
  <c r="E13" i="30"/>
  <c r="G13" i="30" s="1"/>
  <c r="D12" i="28"/>
  <c r="D37" i="28" s="1"/>
  <c r="D12" i="19"/>
  <c r="D37" i="19" s="1"/>
  <c r="D37" i="2"/>
  <c r="E14" i="30"/>
  <c r="G14" i="30" s="1"/>
  <c r="D13" i="28"/>
  <c r="D13" i="19"/>
  <c r="E15" i="30"/>
  <c r="G15" i="30" s="1"/>
  <c r="D14" i="28"/>
  <c r="D14" i="19"/>
  <c r="E16" i="30"/>
  <c r="G16" i="30" s="1"/>
  <c r="D15" i="28"/>
  <c r="D15" i="19"/>
  <c r="E17" i="30"/>
  <c r="G17" i="30" s="1"/>
  <c r="D16" i="28"/>
  <c r="D16" i="19"/>
  <c r="E18" i="30"/>
  <c r="G18" i="30" s="1"/>
  <c r="D17" i="28"/>
  <c r="D17" i="19"/>
  <c r="E19" i="30"/>
  <c r="G19" i="30" s="1"/>
  <c r="D18" i="28"/>
  <c r="D18" i="19"/>
  <c r="E20" i="30"/>
  <c r="G20" i="30" s="1"/>
  <c r="D19" i="28"/>
  <c r="D19" i="19"/>
  <c r="E21" i="30"/>
  <c r="G21" i="30" s="1"/>
  <c r="D20" i="28"/>
  <c r="D20" i="19"/>
  <c r="E22" i="30"/>
  <c r="G22" i="30" s="1"/>
  <c r="D21" i="28"/>
  <c r="D38" i="28" s="1"/>
  <c r="D21" i="19"/>
  <c r="D38" i="19" s="1"/>
  <c r="D38" i="2"/>
  <c r="E23" i="30"/>
  <c r="G23" i="30" s="1"/>
  <c r="D22" i="28"/>
  <c r="D22" i="19"/>
  <c r="E24" i="30"/>
  <c r="G24" i="30" s="1"/>
  <c r="D23" i="28"/>
  <c r="D23" i="19"/>
  <c r="E25" i="30"/>
  <c r="G25" i="30" s="1"/>
  <c r="D24" i="28"/>
  <c r="D24" i="19"/>
  <c r="E26" i="30"/>
  <c r="G26" i="30" s="1"/>
  <c r="D25" i="28"/>
  <c r="D25" i="19"/>
  <c r="E27" i="30"/>
  <c r="G27" i="30" s="1"/>
  <c r="D26" i="28"/>
  <c r="D26" i="19"/>
  <c r="E28" i="30"/>
  <c r="G28" i="30" s="1"/>
  <c r="D27" i="28"/>
  <c r="D27" i="19"/>
  <c r="E29" i="30"/>
  <c r="G29" i="30" s="1"/>
  <c r="C142" i="20"/>
  <c r="N145" i="20"/>
  <c r="D143" i="20" s="1"/>
  <c r="E4" i="28"/>
  <c r="E4" i="19"/>
  <c r="E34" i="2"/>
  <c r="E35" i="2"/>
  <c r="E36" i="2"/>
  <c r="E39" i="2"/>
  <c r="H6" i="30"/>
  <c r="E5" i="28"/>
  <c r="E5" i="19"/>
  <c r="H7" i="30"/>
  <c r="J7" i="30" s="1"/>
  <c r="E6" i="28"/>
  <c r="E6" i="19"/>
  <c r="H8" i="30"/>
  <c r="J8" i="30" s="1"/>
  <c r="E7" i="28"/>
  <c r="E7" i="19"/>
  <c r="H9" i="30"/>
  <c r="J9" i="30" s="1"/>
  <c r="E8" i="28"/>
  <c r="E8" i="19"/>
  <c r="H10" i="30"/>
  <c r="J10" i="30" s="1"/>
  <c r="E9" i="28"/>
  <c r="E9" i="19"/>
  <c r="H11" i="30"/>
  <c r="J11" i="30" s="1"/>
  <c r="E10" i="28"/>
  <c r="E10" i="19"/>
  <c r="H12" i="30"/>
  <c r="E11" i="28"/>
  <c r="E11" i="19"/>
  <c r="H13" i="30"/>
  <c r="J13" i="30" s="1"/>
  <c r="E12" i="28"/>
  <c r="E37" i="28" s="1"/>
  <c r="E12" i="19"/>
  <c r="E37" i="19" s="1"/>
  <c r="E37" i="2"/>
  <c r="H14" i="30"/>
  <c r="J14" i="30" s="1"/>
  <c r="E13" i="28"/>
  <c r="E13" i="19"/>
  <c r="H15" i="30"/>
  <c r="J15" i="30" s="1"/>
  <c r="E14" i="28"/>
  <c r="E14" i="19"/>
  <c r="H16" i="30"/>
  <c r="J16" i="30" s="1"/>
  <c r="E15" i="28"/>
  <c r="E15" i="19"/>
  <c r="H17" i="30"/>
  <c r="J17" i="30" s="1"/>
  <c r="E16" i="28"/>
  <c r="E16" i="19"/>
  <c r="H18" i="30"/>
  <c r="J18" i="30" s="1"/>
  <c r="E17" i="28"/>
  <c r="E17" i="19"/>
  <c r="H19" i="30"/>
  <c r="J19" i="30" s="1"/>
  <c r="E18" i="28"/>
  <c r="E18" i="19"/>
  <c r="H20" i="30"/>
  <c r="J20" i="30" s="1"/>
  <c r="E19" i="28"/>
  <c r="E19" i="19"/>
  <c r="H21" i="30"/>
  <c r="J21" i="30" s="1"/>
  <c r="E20" i="28"/>
  <c r="E20" i="19"/>
  <c r="H22" i="30"/>
  <c r="J22" i="30" s="1"/>
  <c r="E21" i="28"/>
  <c r="E38" i="28" s="1"/>
  <c r="E21" i="19"/>
  <c r="E38" i="19" s="1"/>
  <c r="E38" i="2"/>
  <c r="H23" i="30"/>
  <c r="J23" i="30" s="1"/>
  <c r="E22" i="28"/>
  <c r="E22" i="19"/>
  <c r="H24" i="30"/>
  <c r="J24" i="30" s="1"/>
  <c r="E23" i="28"/>
  <c r="E23" i="19"/>
  <c r="H25" i="30"/>
  <c r="J25" i="30" s="1"/>
  <c r="E24" i="28"/>
  <c r="E24" i="19"/>
  <c r="H26" i="30"/>
  <c r="J26" i="30" s="1"/>
  <c r="E25" i="28"/>
  <c r="E25" i="19"/>
  <c r="H27" i="30"/>
  <c r="J27" i="30" s="1"/>
  <c r="E26" i="28"/>
  <c r="E26" i="19"/>
  <c r="H28" i="30"/>
  <c r="J28" i="30" s="1"/>
  <c r="E27" i="28"/>
  <c r="E27" i="19"/>
  <c r="H29" i="30"/>
  <c r="J29" i="30" s="1"/>
  <c r="C200" i="20"/>
  <c r="N203" i="20"/>
  <c r="D201" i="20" s="1"/>
  <c r="F4" i="28"/>
  <c r="F4" i="19"/>
  <c r="F34" i="2"/>
  <c r="F35" i="2"/>
  <c r="F36" i="2"/>
  <c r="F39" i="2"/>
  <c r="K6" i="30"/>
  <c r="F5" i="28"/>
  <c r="F5" i="19"/>
  <c r="K7" i="30"/>
  <c r="M7" i="30" s="1"/>
  <c r="F6" i="28"/>
  <c r="F6" i="19"/>
  <c r="K8" i="30"/>
  <c r="M8" i="30" s="1"/>
  <c r="M42" i="30" s="1"/>
  <c r="F7" i="28"/>
  <c r="F7" i="19"/>
  <c r="K9" i="30"/>
  <c r="M9" i="30" s="1"/>
  <c r="F8" i="28"/>
  <c r="F8" i="19"/>
  <c r="K10" i="30"/>
  <c r="M10" i="30" s="1"/>
  <c r="F9" i="28"/>
  <c r="F9" i="19"/>
  <c r="K11" i="30"/>
  <c r="M11" i="30" s="1"/>
  <c r="F10" i="28"/>
  <c r="F10" i="19"/>
  <c r="K12" i="30"/>
  <c r="F11" i="28"/>
  <c r="F11" i="19"/>
  <c r="K13" i="30"/>
  <c r="M13" i="30" s="1"/>
  <c r="F12" i="28"/>
  <c r="F37" i="28" s="1"/>
  <c r="F12" i="19"/>
  <c r="F37" i="19" s="1"/>
  <c r="F37" i="2"/>
  <c r="K14" i="30"/>
  <c r="M14" i="30" s="1"/>
  <c r="F13" i="28"/>
  <c r="F13" i="19"/>
  <c r="K15" i="30"/>
  <c r="M15" i="30" s="1"/>
  <c r="F14" i="28"/>
  <c r="F14" i="19"/>
  <c r="K16" i="30"/>
  <c r="M16" i="30" s="1"/>
  <c r="F15" i="28"/>
  <c r="F15" i="19"/>
  <c r="K17" i="30"/>
  <c r="M17" i="30" s="1"/>
  <c r="F16" i="28"/>
  <c r="F16" i="19"/>
  <c r="K18" i="30"/>
  <c r="M18" i="30" s="1"/>
  <c r="F17" i="28"/>
  <c r="F17" i="19"/>
  <c r="K19" i="30"/>
  <c r="M19" i="30" s="1"/>
  <c r="F18" i="28"/>
  <c r="F18" i="19"/>
  <c r="K20" i="30"/>
  <c r="M20" i="30" s="1"/>
  <c r="F19" i="28"/>
  <c r="F19" i="19"/>
  <c r="K21" i="30"/>
  <c r="M21" i="30" s="1"/>
  <c r="F20" i="28"/>
  <c r="F20" i="19"/>
  <c r="K22" i="30"/>
  <c r="M22" i="30" s="1"/>
  <c r="F21" i="28"/>
  <c r="F38" i="28" s="1"/>
  <c r="F21" i="19"/>
  <c r="F38" i="19" s="1"/>
  <c r="F38" i="2"/>
  <c r="K23" i="30"/>
  <c r="M23" i="30" s="1"/>
  <c r="F22" i="28"/>
  <c r="F22" i="19"/>
  <c r="K24" i="30"/>
  <c r="M24" i="30" s="1"/>
  <c r="F23" i="28"/>
  <c r="F23" i="19"/>
  <c r="K25" i="30"/>
  <c r="M25" i="30" s="1"/>
  <c r="F24" i="28"/>
  <c r="F24" i="19"/>
  <c r="K26" i="30"/>
  <c r="M26" i="30" s="1"/>
  <c r="F25" i="28"/>
  <c r="F25" i="19"/>
  <c r="K27" i="30"/>
  <c r="M27" i="30" s="1"/>
  <c r="F26" i="28"/>
  <c r="F26" i="19"/>
  <c r="K28" i="30"/>
  <c r="M28" i="30" s="1"/>
  <c r="F27" i="28"/>
  <c r="F27" i="19"/>
  <c r="K29" i="30"/>
  <c r="M29" i="30" s="1"/>
  <c r="C257" i="20"/>
  <c r="N260" i="20"/>
  <c r="E258" i="20" s="1"/>
  <c r="G4" i="28"/>
  <c r="G4" i="19"/>
  <c r="G34" i="2"/>
  <c r="G35" i="2"/>
  <c r="G36" i="2"/>
  <c r="G39" i="2"/>
  <c r="G33" i="2" s="1"/>
  <c r="N6" i="30"/>
  <c r="G5" i="28"/>
  <c r="G5" i="19"/>
  <c r="N7" i="30"/>
  <c r="P7" i="30" s="1"/>
  <c r="D259" i="20"/>
  <c r="E259" i="20"/>
  <c r="F259" i="20"/>
  <c r="G259" i="20"/>
  <c r="H259" i="20"/>
  <c r="I259" i="20"/>
  <c r="J259" i="20"/>
  <c r="K259" i="20"/>
  <c r="L259" i="20"/>
  <c r="M259" i="20"/>
  <c r="N259" i="20"/>
  <c r="D316" i="20"/>
  <c r="D317" i="20"/>
  <c r="E316" i="20"/>
  <c r="E317" i="20"/>
  <c r="F316" i="20"/>
  <c r="F317" i="20"/>
  <c r="G316" i="20"/>
  <c r="G317" i="20"/>
  <c r="H316" i="20"/>
  <c r="H317" i="20"/>
  <c r="I316" i="20"/>
  <c r="I317" i="20"/>
  <c r="J316" i="20"/>
  <c r="J317" i="20"/>
  <c r="K316" i="20"/>
  <c r="K317" i="20"/>
  <c r="L316" i="20"/>
  <c r="L317" i="20"/>
  <c r="M316" i="20"/>
  <c r="M317" i="20"/>
  <c r="N316" i="20"/>
  <c r="N317" i="20"/>
  <c r="D374" i="20"/>
  <c r="D375" i="20"/>
  <c r="E374" i="20"/>
  <c r="E375" i="20"/>
  <c r="F374" i="20"/>
  <c r="F375" i="20"/>
  <c r="G374" i="20"/>
  <c r="G375" i="20"/>
  <c r="H374" i="20"/>
  <c r="H375" i="20"/>
  <c r="I374" i="20"/>
  <c r="I375" i="20"/>
  <c r="J374" i="20"/>
  <c r="J375" i="20"/>
  <c r="K374" i="20"/>
  <c r="K375" i="20"/>
  <c r="L374" i="20"/>
  <c r="L375" i="20"/>
  <c r="M374" i="20"/>
  <c r="M375" i="20"/>
  <c r="N374" i="20"/>
  <c r="N375" i="20"/>
  <c r="N258" i="20" l="1"/>
  <c r="H258" i="20"/>
  <c r="D258" i="20"/>
  <c r="M433" i="16"/>
  <c r="M432" i="16"/>
  <c r="L258" i="20"/>
  <c r="J258" i="20"/>
  <c r="F258" i="20"/>
  <c r="K433" i="16"/>
  <c r="K432" i="16"/>
  <c r="G433" i="16"/>
  <c r="G432" i="16"/>
  <c r="M258" i="20"/>
  <c r="K258" i="20"/>
  <c r="I258" i="20"/>
  <c r="G258" i="20"/>
  <c r="H433" i="16"/>
  <c r="H432" i="16"/>
  <c r="E433" i="16"/>
  <c r="E432" i="16"/>
  <c r="C432" i="16"/>
  <c r="L432" i="16"/>
  <c r="D432" i="16"/>
  <c r="N432" i="16"/>
  <c r="J432" i="16"/>
  <c r="F432" i="16"/>
  <c r="I433" i="16"/>
  <c r="I432" i="16"/>
  <c r="M12" i="30"/>
  <c r="K36" i="30"/>
  <c r="J12" i="30"/>
  <c r="H36" i="30"/>
  <c r="G12" i="30"/>
  <c r="E36" i="30"/>
  <c r="V12" i="30"/>
  <c r="T36" i="30"/>
  <c r="T37" i="30" s="1"/>
  <c r="S12" i="30"/>
  <c r="Q36" i="30"/>
  <c r="P12" i="30"/>
  <c r="N36" i="30"/>
  <c r="F32" i="19"/>
  <c r="F32" i="28"/>
  <c r="E32" i="19"/>
  <c r="E32" i="28"/>
  <c r="D32" i="19"/>
  <c r="D32" i="28"/>
  <c r="B36" i="30"/>
  <c r="C32" i="19"/>
  <c r="C32" i="28"/>
  <c r="I32" i="19"/>
  <c r="I32" i="28"/>
  <c r="H32" i="19"/>
  <c r="H32" i="28"/>
  <c r="G32" i="19"/>
  <c r="G32" i="28"/>
  <c r="U36" i="30"/>
  <c r="U37" i="30" s="1"/>
  <c r="R36" i="30"/>
  <c r="R37" i="30" s="1"/>
  <c r="O36" i="30"/>
  <c r="L36" i="30"/>
  <c r="I36" i="30"/>
  <c r="F36" i="30"/>
  <c r="C36" i="30"/>
  <c r="U42" i="30"/>
  <c r="U43" i="30" s="1"/>
  <c r="J33" i="17"/>
  <c r="P6" i="30"/>
  <c r="N30" i="30"/>
  <c r="N39" i="30"/>
  <c r="N40" i="30" s="1"/>
  <c r="G34" i="19"/>
  <c r="G35" i="19"/>
  <c r="G36" i="19"/>
  <c r="G39" i="19"/>
  <c r="G34" i="28"/>
  <c r="G35" i="28"/>
  <c r="G36" i="28"/>
  <c r="G39" i="28"/>
  <c r="C258" i="20"/>
  <c r="C259" i="20"/>
  <c r="M6" i="30"/>
  <c r="M39" i="30" s="1"/>
  <c r="M40" i="30" s="1"/>
  <c r="K30" i="30"/>
  <c r="K39" i="30"/>
  <c r="K40" i="30" s="1"/>
  <c r="F34" i="19"/>
  <c r="F35" i="19"/>
  <c r="F36" i="19"/>
  <c r="F39" i="19"/>
  <c r="F34" i="28"/>
  <c r="F35" i="28"/>
  <c r="F36" i="28"/>
  <c r="F39" i="28"/>
  <c r="C201" i="20"/>
  <c r="C202" i="20"/>
  <c r="J6" i="30"/>
  <c r="J39" i="30" s="1"/>
  <c r="J40" i="30" s="1"/>
  <c r="H30" i="30"/>
  <c r="H39" i="30"/>
  <c r="H40" i="30" s="1"/>
  <c r="E34" i="19"/>
  <c r="E35" i="19"/>
  <c r="E36" i="19"/>
  <c r="E39" i="19"/>
  <c r="E34" i="28"/>
  <c r="E35" i="28"/>
  <c r="E36" i="28"/>
  <c r="E39" i="28"/>
  <c r="C143" i="20"/>
  <c r="C144" i="20"/>
  <c r="G6" i="30"/>
  <c r="G39" i="30" s="1"/>
  <c r="G40" i="30" s="1"/>
  <c r="E30" i="30"/>
  <c r="E39" i="30"/>
  <c r="E40" i="30" s="1"/>
  <c r="D34" i="19"/>
  <c r="D35" i="19"/>
  <c r="D36" i="19"/>
  <c r="D39" i="19"/>
  <c r="D34" i="28"/>
  <c r="D35" i="28"/>
  <c r="D36" i="28"/>
  <c r="D39" i="28"/>
  <c r="C88" i="20"/>
  <c r="C89" i="20"/>
  <c r="D29" i="30"/>
  <c r="W29" i="30"/>
  <c r="D28" i="30"/>
  <c r="W28" i="30"/>
  <c r="D27" i="30"/>
  <c r="W27" i="30"/>
  <c r="D26" i="30"/>
  <c r="W26" i="30"/>
  <c r="D25" i="30"/>
  <c r="W25" i="30"/>
  <c r="D24" i="30"/>
  <c r="W24" i="30"/>
  <c r="D23" i="30"/>
  <c r="W23" i="30"/>
  <c r="K21" i="19"/>
  <c r="J21" i="19" s="1"/>
  <c r="C38" i="19"/>
  <c r="K21" i="28"/>
  <c r="J21" i="28" s="1"/>
  <c r="C38" i="28"/>
  <c r="D22" i="30"/>
  <c r="W22" i="30"/>
  <c r="D21" i="30"/>
  <c r="W21" i="30"/>
  <c r="D20" i="30"/>
  <c r="W20" i="30"/>
  <c r="D19" i="30"/>
  <c r="W19" i="30"/>
  <c r="D18" i="30"/>
  <c r="W18" i="30"/>
  <c r="D17" i="30"/>
  <c r="W17" i="30"/>
  <c r="D16" i="30"/>
  <c r="W16" i="30"/>
  <c r="D15" i="30"/>
  <c r="W15" i="30"/>
  <c r="D14" i="30"/>
  <c r="W14" i="30"/>
  <c r="K12" i="19"/>
  <c r="J12" i="19" s="1"/>
  <c r="C37" i="19"/>
  <c r="K12" i="28"/>
  <c r="J12" i="28" s="1"/>
  <c r="C37" i="28"/>
  <c r="D13" i="30"/>
  <c r="W13" i="30"/>
  <c r="D12" i="30"/>
  <c r="W12" i="30"/>
  <c r="W36" i="30" s="1"/>
  <c r="W37" i="30" s="1"/>
  <c r="K46" i="30" s="1"/>
  <c r="K10" i="19"/>
  <c r="J10" i="19" s="1"/>
  <c r="K10" i="28"/>
  <c r="J10" i="28" s="1"/>
  <c r="D11" i="30"/>
  <c r="W11" i="30"/>
  <c r="D10" i="30"/>
  <c r="W10" i="30"/>
  <c r="D9" i="30"/>
  <c r="W9" i="30"/>
  <c r="D8" i="30"/>
  <c r="W8" i="30"/>
  <c r="D7" i="30"/>
  <c r="W7" i="30"/>
  <c r="D6" i="30"/>
  <c r="W6" i="30"/>
  <c r="B30" i="30"/>
  <c r="B39" i="30"/>
  <c r="B40" i="30" s="1"/>
  <c r="V3" i="2"/>
  <c r="W3" i="2"/>
  <c r="V4" i="2"/>
  <c r="W4" i="2"/>
  <c r="V5" i="2"/>
  <c r="W5" i="2"/>
  <c r="V6" i="2"/>
  <c r="W6" i="2"/>
  <c r="V7" i="2"/>
  <c r="W7" i="2"/>
  <c r="V8" i="2"/>
  <c r="W8" i="2"/>
  <c r="V9" i="2"/>
  <c r="W9" i="2"/>
  <c r="V10" i="2"/>
  <c r="W10" i="2"/>
  <c r="V11" i="2"/>
  <c r="W11" i="2"/>
  <c r="V12" i="2"/>
  <c r="W12" i="2"/>
  <c r="V13" i="2"/>
  <c r="W13" i="2"/>
  <c r="V14" i="2"/>
  <c r="W14" i="2"/>
  <c r="V15" i="2"/>
  <c r="W15" i="2"/>
  <c r="V16" i="2"/>
  <c r="W16" i="2"/>
  <c r="V17" i="2"/>
  <c r="W17" i="2"/>
  <c r="V18" i="2"/>
  <c r="W18" i="2"/>
  <c r="V19" i="2"/>
  <c r="W19" i="2"/>
  <c r="V20" i="2"/>
  <c r="W20" i="2"/>
  <c r="V21" i="2"/>
  <c r="W21" i="2"/>
  <c r="V22" i="2"/>
  <c r="W22" i="2"/>
  <c r="V23" i="2"/>
  <c r="W23" i="2"/>
  <c r="V24" i="2"/>
  <c r="W24" i="2"/>
  <c r="V25" i="2"/>
  <c r="W25" i="2"/>
  <c r="V26" i="2"/>
  <c r="W26" i="2"/>
  <c r="V27" i="2"/>
  <c r="W27" i="2"/>
  <c r="V28" i="2"/>
  <c r="E75" i="2" s="1"/>
  <c r="W28" i="2"/>
  <c r="E95" i="2" s="1"/>
  <c r="C33" i="2"/>
  <c r="J39" i="2"/>
  <c r="K4" i="19"/>
  <c r="J4" i="19" s="1"/>
  <c r="C34" i="19"/>
  <c r="C35" i="19"/>
  <c r="C36" i="19"/>
  <c r="C39" i="19"/>
  <c r="K4" i="28"/>
  <c r="J4" i="28" s="1"/>
  <c r="C34" i="28"/>
  <c r="C35" i="28"/>
  <c r="C36" i="28"/>
  <c r="C39" i="28"/>
  <c r="C30" i="20"/>
  <c r="C31" i="20"/>
  <c r="V8" i="30"/>
  <c r="V42" i="30" s="1"/>
  <c r="V43" i="30" s="1"/>
  <c r="T42" i="30"/>
  <c r="T43" i="30" s="1"/>
  <c r="V6" i="30"/>
  <c r="T30" i="30"/>
  <c r="T39" i="30"/>
  <c r="T40" i="30" s="1"/>
  <c r="I34" i="19"/>
  <c r="I35" i="19"/>
  <c r="I36" i="19"/>
  <c r="I39" i="19"/>
  <c r="I34" i="28"/>
  <c r="I35" i="28"/>
  <c r="I36" i="28"/>
  <c r="I39" i="28"/>
  <c r="S6" i="30"/>
  <c r="S39" i="30" s="1"/>
  <c r="S40" i="30" s="1"/>
  <c r="Q30" i="30"/>
  <c r="Q39" i="30"/>
  <c r="Q40" i="30" s="1"/>
  <c r="H34" i="19"/>
  <c r="H35" i="19"/>
  <c r="H36" i="19"/>
  <c r="H39" i="19"/>
  <c r="H34" i="28"/>
  <c r="H35" i="28"/>
  <c r="H36" i="28"/>
  <c r="H39" i="28"/>
  <c r="P8" i="30"/>
  <c r="N42" i="30"/>
  <c r="C431" i="20"/>
  <c r="N434" i="20"/>
  <c r="C374" i="20"/>
  <c r="C375" i="20"/>
  <c r="C316" i="20"/>
  <c r="C317" i="20"/>
  <c r="U30" i="30"/>
  <c r="U39" i="30"/>
  <c r="U40" i="30" s="1"/>
  <c r="R30" i="30"/>
  <c r="R39" i="30"/>
  <c r="R40" i="30" s="1"/>
  <c r="O30" i="30"/>
  <c r="O39" i="30"/>
  <c r="O40" i="30" s="1"/>
  <c r="L30" i="30"/>
  <c r="L39" i="30"/>
  <c r="L40" i="30" s="1"/>
  <c r="I30" i="30"/>
  <c r="I39" i="30"/>
  <c r="I40" i="30" s="1"/>
  <c r="F30" i="30"/>
  <c r="F39" i="30"/>
  <c r="F40" i="30" s="1"/>
  <c r="X6" i="30"/>
  <c r="C30" i="30"/>
  <c r="C39" i="30"/>
  <c r="C40" i="30" s="1"/>
  <c r="V3" i="17"/>
  <c r="I75" i="17" s="1"/>
  <c r="W3" i="17"/>
  <c r="I95" i="17" s="1"/>
  <c r="V4" i="17"/>
  <c r="V5" i="17"/>
  <c r="W5" i="17"/>
  <c r="V6" i="17"/>
  <c r="V7" i="17"/>
  <c r="W7" i="17"/>
  <c r="V8" i="17"/>
  <c r="V9" i="17"/>
  <c r="W9" i="17"/>
  <c r="V10" i="17"/>
  <c r="W10" i="17"/>
  <c r="V11" i="17"/>
  <c r="W11" i="17"/>
  <c r="V12" i="17"/>
  <c r="W12" i="17"/>
  <c r="V13" i="17"/>
  <c r="W13" i="17"/>
  <c r="V14" i="17"/>
  <c r="W14" i="17"/>
  <c r="V15" i="17"/>
  <c r="W15" i="17"/>
  <c r="V16" i="17"/>
  <c r="W16" i="17"/>
  <c r="V17" i="17"/>
  <c r="W17" i="17"/>
  <c r="V18" i="17"/>
  <c r="W18" i="17"/>
  <c r="V19" i="17"/>
  <c r="W19" i="17"/>
  <c r="V20" i="17"/>
  <c r="W20" i="17"/>
  <c r="V21" i="17"/>
  <c r="W21" i="17"/>
  <c r="V22" i="17"/>
  <c r="W22" i="17"/>
  <c r="V23" i="17"/>
  <c r="W23" i="17"/>
  <c r="V24" i="17"/>
  <c r="W24" i="17"/>
  <c r="V25" i="17"/>
  <c r="W25" i="17"/>
  <c r="V26" i="17"/>
  <c r="W26" i="17"/>
  <c r="V27" i="17"/>
  <c r="W27" i="17"/>
  <c r="V28" i="17"/>
  <c r="E75" i="17" s="1"/>
  <c r="W28" i="17"/>
  <c r="E95" i="17" s="1"/>
  <c r="C33" i="17"/>
  <c r="J39" i="17"/>
  <c r="F33" i="2"/>
  <c r="E33" i="2"/>
  <c r="D33" i="2"/>
  <c r="K27" i="19"/>
  <c r="J27" i="19" s="1"/>
  <c r="K27" i="28"/>
  <c r="J27" i="28" s="1"/>
  <c r="K26" i="19"/>
  <c r="J26" i="19" s="1"/>
  <c r="K26" i="28"/>
  <c r="J26" i="28" s="1"/>
  <c r="K25" i="19"/>
  <c r="J25" i="19" s="1"/>
  <c r="K25" i="28"/>
  <c r="J25" i="28" s="1"/>
  <c r="K24" i="19"/>
  <c r="J24" i="19" s="1"/>
  <c r="K24" i="28"/>
  <c r="J24" i="28" s="1"/>
  <c r="K23" i="19"/>
  <c r="J23" i="19" s="1"/>
  <c r="K23" i="28"/>
  <c r="J23" i="28" s="1"/>
  <c r="K22" i="19"/>
  <c r="J22" i="19" s="1"/>
  <c r="K22" i="28"/>
  <c r="J22" i="28" s="1"/>
  <c r="K20" i="19"/>
  <c r="J20" i="19" s="1"/>
  <c r="K20" i="28"/>
  <c r="J20" i="28" s="1"/>
  <c r="K19" i="19"/>
  <c r="J19" i="19" s="1"/>
  <c r="K19" i="28"/>
  <c r="J19" i="28" s="1"/>
  <c r="K18" i="19"/>
  <c r="J18" i="19" s="1"/>
  <c r="K18" i="28"/>
  <c r="J18" i="28" s="1"/>
  <c r="K17" i="19"/>
  <c r="J17" i="19" s="1"/>
  <c r="K17" i="28"/>
  <c r="J17" i="28" s="1"/>
  <c r="K16" i="19"/>
  <c r="J16" i="19" s="1"/>
  <c r="K16" i="28"/>
  <c r="J16" i="28" s="1"/>
  <c r="K15" i="19"/>
  <c r="J15" i="19" s="1"/>
  <c r="K15" i="28"/>
  <c r="J15" i="28" s="1"/>
  <c r="K14" i="19"/>
  <c r="J14" i="19" s="1"/>
  <c r="K14" i="28"/>
  <c r="J14" i="28" s="1"/>
  <c r="K13" i="19"/>
  <c r="J13" i="19" s="1"/>
  <c r="K13" i="28"/>
  <c r="J13" i="28" s="1"/>
  <c r="K11" i="19"/>
  <c r="J11" i="19" s="1"/>
  <c r="K11" i="28"/>
  <c r="J11" i="28" s="1"/>
  <c r="K9" i="19"/>
  <c r="J9" i="19" s="1"/>
  <c r="K9" i="28"/>
  <c r="J9" i="28" s="1"/>
  <c r="K8" i="19"/>
  <c r="J8" i="19" s="1"/>
  <c r="K8" i="28"/>
  <c r="J8" i="28" s="1"/>
  <c r="K7" i="19"/>
  <c r="J7" i="19" s="1"/>
  <c r="K7" i="28"/>
  <c r="J7" i="28" s="1"/>
  <c r="K6" i="19"/>
  <c r="J6" i="19" s="1"/>
  <c r="K6" i="28"/>
  <c r="J6" i="28" s="1"/>
  <c r="K5" i="19"/>
  <c r="J5" i="19" s="1"/>
  <c r="K5" i="28"/>
  <c r="J5" i="28" s="1"/>
  <c r="J33" i="2"/>
  <c r="I33" i="2"/>
  <c r="H33" i="2"/>
  <c r="N201" i="20"/>
  <c r="M201" i="20"/>
  <c r="L201" i="20"/>
  <c r="K201" i="20"/>
  <c r="J201" i="20"/>
  <c r="I201" i="20"/>
  <c r="H201" i="20"/>
  <c r="G201" i="20"/>
  <c r="F201" i="20"/>
  <c r="E201" i="20"/>
  <c r="N143" i="20"/>
  <c r="M143" i="20"/>
  <c r="L143" i="20"/>
  <c r="K143" i="20"/>
  <c r="J143" i="20"/>
  <c r="I143" i="20"/>
  <c r="H143" i="20"/>
  <c r="G143" i="20"/>
  <c r="F143" i="20"/>
  <c r="E143" i="20"/>
  <c r="N88" i="20"/>
  <c r="M88" i="20"/>
  <c r="L88" i="20"/>
  <c r="K88" i="20"/>
  <c r="J88" i="20"/>
  <c r="I88" i="20"/>
  <c r="H88" i="20"/>
  <c r="G88" i="20"/>
  <c r="F88" i="20"/>
  <c r="E88" i="20"/>
  <c r="N30" i="20"/>
  <c r="M30" i="20"/>
  <c r="L30" i="20"/>
  <c r="K30" i="20"/>
  <c r="J30" i="20"/>
  <c r="I30" i="20"/>
  <c r="L42" i="30"/>
  <c r="H30" i="20"/>
  <c r="G30" i="20"/>
  <c r="F30" i="20"/>
  <c r="E30" i="20"/>
  <c r="I33" i="17"/>
  <c r="H33" i="17"/>
  <c r="G33" i="17"/>
  <c r="F33" i="17"/>
  <c r="E33" i="17"/>
  <c r="D33" i="17"/>
  <c r="X23" i="30"/>
  <c r="AA23" i="30" s="1"/>
  <c r="X14" i="30"/>
  <c r="AA14" i="30" s="1"/>
  <c r="X12" i="30"/>
  <c r="W8" i="17" l="1"/>
  <c r="W6" i="17"/>
  <c r="W4" i="17"/>
  <c r="V39" i="30"/>
  <c r="V40" i="30" s="1"/>
  <c r="D39" i="30"/>
  <c r="D40" i="30" s="1"/>
  <c r="AA12" i="30"/>
  <c r="X36" i="30"/>
  <c r="X37" i="30" s="1"/>
  <c r="K47" i="30" s="1"/>
  <c r="C37" i="30"/>
  <c r="B68" i="31"/>
  <c r="F37" i="30"/>
  <c r="C135" i="31"/>
  <c r="I37" i="30"/>
  <c r="B202" i="31"/>
  <c r="L37" i="30"/>
  <c r="B269" i="31"/>
  <c r="O37" i="30"/>
  <c r="B403" i="31"/>
  <c r="B470" i="31"/>
  <c r="B37" i="30"/>
  <c r="B67" i="31"/>
  <c r="N37" i="30"/>
  <c r="B402" i="31"/>
  <c r="Q37" i="30"/>
  <c r="B469" i="31"/>
  <c r="E37" i="30"/>
  <c r="C134" i="31"/>
  <c r="H37" i="30"/>
  <c r="B201" i="31"/>
  <c r="K37" i="30"/>
  <c r="B268" i="31"/>
  <c r="K48" i="30"/>
  <c r="K33" i="2"/>
  <c r="K35" i="2" s="1"/>
  <c r="J35" i="2"/>
  <c r="AA30" i="30"/>
  <c r="Y43" i="30" s="1"/>
  <c r="C31" i="30"/>
  <c r="C33" i="30"/>
  <c r="C35" i="30" s="1"/>
  <c r="C38" i="30"/>
  <c r="R47" i="30"/>
  <c r="AA6" i="30"/>
  <c r="AA39" i="30" s="1"/>
  <c r="AA40" i="30" s="1"/>
  <c r="B43" i="30" s="1"/>
  <c r="X30" i="30"/>
  <c r="X39" i="30"/>
  <c r="X40" i="30" s="1"/>
  <c r="F31" i="30"/>
  <c r="F33" i="30"/>
  <c r="F35" i="30" s="1"/>
  <c r="F38" i="30"/>
  <c r="I31" i="30"/>
  <c r="I33" i="30"/>
  <c r="I35" i="30" s="1"/>
  <c r="I38" i="30"/>
  <c r="L31" i="30"/>
  <c r="L33" i="30"/>
  <c r="L35" i="30" s="1"/>
  <c r="L38" i="30"/>
  <c r="O31" i="30"/>
  <c r="O33" i="30"/>
  <c r="O35" i="30" s="1"/>
  <c r="O38" i="30"/>
  <c r="B336" i="31"/>
  <c r="R31" i="30"/>
  <c r="R33" i="30"/>
  <c r="R35" i="30"/>
  <c r="R38" i="30"/>
  <c r="U31" i="30"/>
  <c r="U33" i="30"/>
  <c r="U34" i="30" s="1"/>
  <c r="U35" i="30"/>
  <c r="U38" i="30"/>
  <c r="D432" i="20"/>
  <c r="E432" i="20"/>
  <c r="F432" i="20"/>
  <c r="G432" i="20"/>
  <c r="H432" i="20"/>
  <c r="I432" i="20"/>
  <c r="J432" i="20"/>
  <c r="K432" i="20"/>
  <c r="L432" i="20"/>
  <c r="M432" i="20"/>
  <c r="N432" i="20"/>
  <c r="C432" i="20"/>
  <c r="C433" i="20"/>
  <c r="S30" i="30"/>
  <c r="Q31" i="30"/>
  <c r="S31" i="30" s="1"/>
  <c r="Q33" i="30"/>
  <c r="Q35" i="30" s="1"/>
  <c r="Q38" i="30"/>
  <c r="V30" i="30"/>
  <c r="T31" i="30"/>
  <c r="V31" i="30" s="1"/>
  <c r="T33" i="30"/>
  <c r="T35" i="30" s="1"/>
  <c r="T38" i="30"/>
  <c r="V3" i="28"/>
  <c r="I75" i="28" s="1"/>
  <c r="W3" i="28"/>
  <c r="I95" i="28" s="1"/>
  <c r="V5" i="28"/>
  <c r="W5" i="28"/>
  <c r="V7" i="28"/>
  <c r="W7" i="28"/>
  <c r="V9" i="28"/>
  <c r="W9" i="28"/>
  <c r="V11" i="28"/>
  <c r="W11" i="28"/>
  <c r="V13" i="28"/>
  <c r="W13" i="28"/>
  <c r="V15" i="28"/>
  <c r="W15" i="28"/>
  <c r="V17" i="28"/>
  <c r="W17" i="28"/>
  <c r="V19" i="28"/>
  <c r="W19" i="28"/>
  <c r="V21" i="28"/>
  <c r="W21" i="28"/>
  <c r="V23" i="28"/>
  <c r="W23" i="28"/>
  <c r="V25" i="28"/>
  <c r="W25" i="28"/>
  <c r="V27" i="28"/>
  <c r="W27" i="28"/>
  <c r="C33" i="28"/>
  <c r="J39" i="28"/>
  <c r="V3" i="19"/>
  <c r="I75" i="19" s="1"/>
  <c r="W3" i="19"/>
  <c r="I95" i="19" s="1"/>
  <c r="V4" i="19"/>
  <c r="W4" i="19"/>
  <c r="V5" i="19"/>
  <c r="W5" i="19"/>
  <c r="V6" i="19"/>
  <c r="W6" i="19"/>
  <c r="V7" i="19"/>
  <c r="W7" i="19"/>
  <c r="V8" i="19"/>
  <c r="W8" i="19"/>
  <c r="V9" i="19"/>
  <c r="W9" i="19"/>
  <c r="V10" i="19"/>
  <c r="W10" i="19"/>
  <c r="V11" i="19"/>
  <c r="W11" i="19"/>
  <c r="V12" i="19"/>
  <c r="W12" i="19"/>
  <c r="V13" i="19"/>
  <c r="W13" i="19"/>
  <c r="V14" i="19"/>
  <c r="W14" i="19"/>
  <c r="V15" i="19"/>
  <c r="W15" i="19"/>
  <c r="V16" i="19"/>
  <c r="W16" i="19"/>
  <c r="V17" i="19"/>
  <c r="W17" i="19"/>
  <c r="V18" i="19"/>
  <c r="W18" i="19"/>
  <c r="V19" i="19"/>
  <c r="W19" i="19"/>
  <c r="V20" i="19"/>
  <c r="W20" i="19"/>
  <c r="V21" i="19"/>
  <c r="W21" i="19"/>
  <c r="V22" i="19"/>
  <c r="W22" i="19"/>
  <c r="V23" i="19"/>
  <c r="W23" i="19"/>
  <c r="V24" i="19"/>
  <c r="W24" i="19"/>
  <c r="V25" i="19"/>
  <c r="W25" i="19"/>
  <c r="V26" i="19"/>
  <c r="W26" i="19"/>
  <c r="V27" i="19"/>
  <c r="W27" i="19"/>
  <c r="V28" i="19"/>
  <c r="E75" i="19" s="1"/>
  <c r="W28" i="19"/>
  <c r="E95" i="19" s="1"/>
  <c r="C33" i="19"/>
  <c r="J39" i="19"/>
  <c r="AG4" i="17"/>
  <c r="I95" i="2"/>
  <c r="AG4" i="18"/>
  <c r="AG4" i="20"/>
  <c r="AG4" i="16"/>
  <c r="AF4" i="17"/>
  <c r="I75" i="2"/>
  <c r="AF4" i="18"/>
  <c r="AF4" i="20"/>
  <c r="AF4" i="16"/>
  <c r="D30" i="30"/>
  <c r="Z30" i="30"/>
  <c r="Y42" i="30" s="1"/>
  <c r="Y44" i="30" s="1"/>
  <c r="B31" i="30"/>
  <c r="D31" i="30" s="1"/>
  <c r="B33" i="30"/>
  <c r="B35" i="30" s="1"/>
  <c r="B38" i="30"/>
  <c r="R46" i="30"/>
  <c r="Y6" i="30"/>
  <c r="Z6" i="30"/>
  <c r="W30" i="30"/>
  <c r="W39" i="30"/>
  <c r="W40" i="30" s="1"/>
  <c r="Y7" i="30"/>
  <c r="Z7" i="30"/>
  <c r="Y8" i="30"/>
  <c r="Z8" i="30"/>
  <c r="Y9" i="30"/>
  <c r="Z9" i="30"/>
  <c r="Y10" i="30"/>
  <c r="Z10" i="30"/>
  <c r="Y11" i="30"/>
  <c r="Z11" i="30"/>
  <c r="Y12" i="30"/>
  <c r="Z12" i="30"/>
  <c r="Y13" i="30"/>
  <c r="Z13" i="30"/>
  <c r="Y14" i="30"/>
  <c r="Z14" i="30"/>
  <c r="Y15" i="30"/>
  <c r="Z15" i="30"/>
  <c r="Y16" i="30"/>
  <c r="Z16" i="30"/>
  <c r="Y17" i="30"/>
  <c r="Z17" i="30"/>
  <c r="Y18" i="30"/>
  <c r="Z18" i="30"/>
  <c r="Y19" i="30"/>
  <c r="Z19" i="30"/>
  <c r="Y20" i="30"/>
  <c r="Z20" i="30"/>
  <c r="Y21" i="30"/>
  <c r="Z21" i="30"/>
  <c r="Y22" i="30"/>
  <c r="Z22" i="30"/>
  <c r="Y23" i="30"/>
  <c r="Z23" i="30"/>
  <c r="Y24" i="30"/>
  <c r="Z24" i="30"/>
  <c r="Y25" i="30"/>
  <c r="Z25" i="30"/>
  <c r="Y26" i="30"/>
  <c r="Z26" i="30"/>
  <c r="Y27" i="30"/>
  <c r="Z27" i="30"/>
  <c r="Y28" i="30"/>
  <c r="Z28" i="30"/>
  <c r="Y29" i="30"/>
  <c r="Z29" i="30"/>
  <c r="G30" i="30"/>
  <c r="L43" i="30" s="1"/>
  <c r="E31" i="30"/>
  <c r="G31" i="30" s="1"/>
  <c r="E33" i="30"/>
  <c r="E35" i="30" s="1"/>
  <c r="E38" i="30"/>
  <c r="J30" i="30"/>
  <c r="H31" i="30"/>
  <c r="J31" i="30" s="1"/>
  <c r="H33" i="30"/>
  <c r="H35" i="30"/>
  <c r="H38" i="30"/>
  <c r="M30" i="30"/>
  <c r="K31" i="30"/>
  <c r="M31" i="30" s="1"/>
  <c r="K33" i="30"/>
  <c r="K35" i="30"/>
  <c r="K38" i="30"/>
  <c r="P30" i="30"/>
  <c r="N31" i="30"/>
  <c r="P31" i="30" s="1"/>
  <c r="N33" i="30"/>
  <c r="N35" i="30" s="1"/>
  <c r="N38" i="30"/>
  <c r="B335" i="31"/>
  <c r="K33" i="17"/>
  <c r="K35" i="17" s="1"/>
  <c r="J35" i="17"/>
  <c r="H33" i="28"/>
  <c r="H33" i="19"/>
  <c r="I33" i="28"/>
  <c r="I33" i="19"/>
  <c r="J33" i="28"/>
  <c r="J33" i="19"/>
  <c r="D33" i="28"/>
  <c r="D33" i="19"/>
  <c r="E33" i="28"/>
  <c r="E33" i="19"/>
  <c r="F33" i="28"/>
  <c r="F33" i="19"/>
  <c r="G33" i="28"/>
  <c r="G33" i="19"/>
  <c r="P39" i="30"/>
  <c r="P40" i="30" s="1"/>
  <c r="W28" i="28" l="1"/>
  <c r="E95" i="28" s="1"/>
  <c r="W26" i="28"/>
  <c r="W24" i="28"/>
  <c r="W22" i="28"/>
  <c r="W20" i="28"/>
  <c r="W18" i="28"/>
  <c r="W16" i="28"/>
  <c r="W14" i="28"/>
  <c r="W12" i="28"/>
  <c r="W10" i="28"/>
  <c r="W8" i="28"/>
  <c r="W6" i="28"/>
  <c r="W4" i="28"/>
  <c r="V28" i="28"/>
  <c r="E75" i="28" s="1"/>
  <c r="V26" i="28"/>
  <c r="V24" i="28"/>
  <c r="V22" i="28"/>
  <c r="V20" i="28"/>
  <c r="V18" i="28"/>
  <c r="V16" i="28"/>
  <c r="V14" i="28"/>
  <c r="V12" i="28"/>
  <c r="V10" i="28"/>
  <c r="V8" i="28"/>
  <c r="V6" i="28"/>
  <c r="V4" i="28"/>
  <c r="M43" i="30"/>
  <c r="S42" i="30"/>
  <c r="S43" i="30" s="1"/>
  <c r="K33" i="19"/>
  <c r="K35" i="19" s="1"/>
  <c r="J35" i="19"/>
  <c r="K33" i="28"/>
  <c r="K35" i="28" s="1"/>
  <c r="J35" i="28"/>
  <c r="N34" i="30"/>
  <c r="F335" i="31"/>
  <c r="K34" i="30"/>
  <c r="F268" i="31"/>
  <c r="H34" i="30"/>
  <c r="F201" i="31"/>
  <c r="E34" i="30"/>
  <c r="F134" i="31"/>
  <c r="Y30" i="30"/>
  <c r="W31" i="30"/>
  <c r="B32" i="30"/>
  <c r="E32" i="30"/>
  <c r="H32" i="30"/>
  <c r="K32" i="30"/>
  <c r="N32" i="30"/>
  <c r="N43" i="30" s="1"/>
  <c r="Q32" i="30"/>
  <c r="T32" i="30"/>
  <c r="W32" i="30"/>
  <c r="W33" i="30"/>
  <c r="W34" i="30" s="1"/>
  <c r="B46" i="30" s="1"/>
  <c r="W38" i="30"/>
  <c r="Y46" i="30"/>
  <c r="B34" i="30"/>
  <c r="F67" i="31"/>
  <c r="T34" i="30"/>
  <c r="F469" i="31"/>
  <c r="Q34" i="30"/>
  <c r="F402" i="31"/>
  <c r="R34" i="30"/>
  <c r="F403" i="31"/>
  <c r="F470" i="31"/>
  <c r="O34" i="30"/>
  <c r="F336" i="31"/>
  <c r="L34" i="30"/>
  <c r="F269" i="31"/>
  <c r="I34" i="30"/>
  <c r="F202" i="31"/>
  <c r="F34" i="30"/>
  <c r="F135" i="31"/>
  <c r="X31" i="30"/>
  <c r="C32" i="30"/>
  <c r="F32" i="30"/>
  <c r="I32" i="30"/>
  <c r="L32" i="30"/>
  <c r="O32" i="30"/>
  <c r="R32" i="30"/>
  <c r="U32" i="30"/>
  <c r="X32" i="30"/>
  <c r="X33" i="30"/>
  <c r="X34" i="30" s="1"/>
  <c r="B47" i="30" s="1"/>
  <c r="X35" i="30"/>
  <c r="X38" i="30"/>
  <c r="Y47" i="30"/>
  <c r="Y48" i="30" s="1"/>
  <c r="C34" i="30"/>
  <c r="F68" i="31"/>
  <c r="Z39" i="30"/>
  <c r="Z40" i="30" s="1"/>
  <c r="B42" i="30" s="1"/>
  <c r="Y39" i="30"/>
  <c r="Y40" i="30" s="1"/>
  <c r="B44" i="30" s="1"/>
  <c r="R48" i="30"/>
  <c r="W35" i="30" l="1"/>
  <c r="B48" i="30"/>
</calcChain>
</file>

<file path=xl/sharedStrings.xml><?xml version="1.0" encoding="utf-8"?>
<sst xmlns="http://schemas.openxmlformats.org/spreadsheetml/2006/main" count="1806" uniqueCount="188">
  <si>
    <t>Relevé de comptage VL/PL avec analyse des vitesses (km/h)</t>
  </si>
  <si>
    <t xml:space="preserve">     Débit</t>
  </si>
  <si>
    <t>VL</t>
  </si>
  <si>
    <t>PL</t>
  </si>
  <si>
    <t>TV</t>
  </si>
  <si>
    <t>%</t>
  </si>
  <si>
    <t>Total véhicules :</t>
  </si>
  <si>
    <t xml:space="preserve">                  (VL) : </t>
  </si>
  <si>
    <t xml:space="preserve">                  (PL) :</t>
  </si>
  <si>
    <t xml:space="preserve">Vitesse  moyenne: </t>
  </si>
  <si>
    <t>km/h</t>
  </si>
  <si>
    <t xml:space="preserve">Vitesse  maximale autorisée: </t>
  </si>
  <si>
    <t>PL V15</t>
  </si>
  <si>
    <t>VL V50</t>
  </si>
  <si>
    <t>PL V50</t>
  </si>
  <si>
    <t>VL V85</t>
  </si>
  <si>
    <t>PL V85</t>
  </si>
  <si>
    <t>Aucun Commentaire</t>
  </si>
  <si>
    <t>Tableau des comptages véhicules effectués</t>
  </si>
  <si>
    <t>Total 5 J</t>
  </si>
  <si>
    <t>Total 7 J</t>
  </si>
  <si>
    <t>1H</t>
  </si>
  <si>
    <t>2H</t>
  </si>
  <si>
    <t>3H</t>
  </si>
  <si>
    <t>4H</t>
  </si>
  <si>
    <t>5H</t>
  </si>
  <si>
    <t>6H</t>
  </si>
  <si>
    <t>7H</t>
  </si>
  <si>
    <t>8H</t>
  </si>
  <si>
    <t>9H</t>
  </si>
  <si>
    <t>10H</t>
  </si>
  <si>
    <t>11H</t>
  </si>
  <si>
    <t>12H</t>
  </si>
  <si>
    <t>13H</t>
  </si>
  <si>
    <t>14H</t>
  </si>
  <si>
    <t>15H</t>
  </si>
  <si>
    <t>16H</t>
  </si>
  <si>
    <t>17H</t>
  </si>
  <si>
    <t>18H</t>
  </si>
  <si>
    <t>19H</t>
  </si>
  <si>
    <t>20H</t>
  </si>
  <si>
    <t>21H</t>
  </si>
  <si>
    <t>22H</t>
  </si>
  <si>
    <t>23H</t>
  </si>
  <si>
    <t>24H</t>
  </si>
  <si>
    <t>Tableau des Totaux Journaliers</t>
  </si>
  <si>
    <t>Semaine</t>
  </si>
  <si>
    <t>Week end</t>
  </si>
  <si>
    <t>Nuit</t>
  </si>
  <si>
    <t>Moy Veh/H</t>
  </si>
  <si>
    <t>Minimum</t>
  </si>
  <si>
    <t>Maximum</t>
  </si>
  <si>
    <t>De 8 à 9H</t>
  </si>
  <si>
    <t>Débit Total</t>
  </si>
  <si>
    <t>De 17 à 18H</t>
  </si>
  <si>
    <t>Total Jour</t>
  </si>
  <si>
    <t>Graphiques concernant le comportement routier, en fonction des débits mesurés</t>
  </si>
  <si>
    <t>Graphique du jour le plus chargé</t>
  </si>
  <si>
    <t>Veh/jour</t>
  </si>
  <si>
    <t>Graphique du jour le moins chargé</t>
  </si>
  <si>
    <t>Histogrammes des débits pendant la semaine :</t>
  </si>
  <si>
    <t>Tableau des débits par tranche de Vitesse :</t>
  </si>
  <si>
    <t>Total Veh</t>
  </si>
  <si>
    <t>Moy Heure</t>
  </si>
  <si>
    <t>Graphique de la situation actuelle</t>
  </si>
  <si>
    <t>Tableau des débits de la semaine complète par tranche de Vitesse :</t>
  </si>
  <si>
    <t>Moy Journalière</t>
  </si>
  <si>
    <t>%VL</t>
  </si>
  <si>
    <t>%PL</t>
  </si>
  <si>
    <t>&lt;=50km/h</t>
  </si>
  <si>
    <t>&lt;=90km/h</t>
  </si>
  <si>
    <t>Légende</t>
  </si>
  <si>
    <t>Les % sont arrondis à la valeur la plus proche</t>
  </si>
  <si>
    <t>Vmoy</t>
  </si>
  <si>
    <t>Rév 1</t>
  </si>
  <si>
    <t>Rév2</t>
  </si>
  <si>
    <t>ref pour débit</t>
  </si>
  <si>
    <t>synthèse</t>
  </si>
  <si>
    <t>Rév 3</t>
  </si>
  <si>
    <t>changement détermination Jmax Jmin pour intégration doc Complet</t>
  </si>
  <si>
    <t>Rév4</t>
  </si>
  <si>
    <t>Correction d'un décallage de cellule dans les pages 4 et 5 des fiches de vitesses</t>
  </si>
  <si>
    <t>R5</t>
  </si>
  <si>
    <t>rectif %</t>
  </si>
  <si>
    <t>R6</t>
  </si>
  <si>
    <t>Remise en place sens 2</t>
  </si>
  <si>
    <t xml:space="preserve">  </t>
  </si>
  <si>
    <t>% des véhicules ont une vitesse inférieure à 90 km/h</t>
  </si>
  <si>
    <t>% des véhicules ont une vitesse inférieure à 50 km/h</t>
  </si>
  <si>
    <t>%Tranche vitesse</t>
  </si>
  <si>
    <t>%des véhicules ont une vitesse inférieure à 50 km/h</t>
  </si>
  <si>
    <t>Lieu de pose</t>
  </si>
  <si>
    <t>Ville ou route :</t>
  </si>
  <si>
    <t>Rue ou PR :</t>
  </si>
  <si>
    <t>De :</t>
  </si>
  <si>
    <t>Vers :</t>
  </si>
  <si>
    <t>Département :</t>
  </si>
  <si>
    <t>Section :</t>
  </si>
  <si>
    <t>Indice :</t>
  </si>
  <si>
    <t>Dates</t>
  </si>
  <si>
    <t>De pose :</t>
  </si>
  <si>
    <t>Début d'analyse :</t>
  </si>
  <si>
    <t>Fin d'analyse :</t>
  </si>
  <si>
    <t>Résultats</t>
  </si>
  <si>
    <t>Sens 1</t>
  </si>
  <si>
    <t>Sens 2</t>
  </si>
  <si>
    <t>Total Campagne</t>
  </si>
  <si>
    <t>Trafic moyen/jour</t>
  </si>
  <si>
    <t>Vitesse moyenne</t>
  </si>
  <si>
    <t>V15</t>
  </si>
  <si>
    <t>V85</t>
  </si>
  <si>
    <t>Tot.</t>
  </si>
  <si>
    <t>Moyenne</t>
  </si>
  <si>
    <t>Heure</t>
  </si>
  <si>
    <t>% : Total</t>
  </si>
  <si>
    <t>Total nuit</t>
  </si>
  <si>
    <t>Moyenne Nuit</t>
  </si>
  <si>
    <t>% Nuit</t>
  </si>
  <si>
    <t xml:space="preserve">Total Jour </t>
  </si>
  <si>
    <t>Moyenne Jour</t>
  </si>
  <si>
    <t>% Jour</t>
  </si>
  <si>
    <t>Jour Moyen</t>
  </si>
  <si>
    <t>Moyenne (Nuit)</t>
  </si>
  <si>
    <t>Moyenne (jour)</t>
  </si>
  <si>
    <t>Jour le Plus Chargé</t>
  </si>
  <si>
    <t xml:space="preserve"> h Pointe</t>
  </si>
  <si>
    <t xml:space="preserve"> Heure Moyennne la plus Chargée (globale)</t>
  </si>
  <si>
    <t xml:space="preserve"> Heure Moyennne la plus Chargée (Jour)</t>
  </si>
  <si>
    <t xml:space="preserve"> Heure Moyennne la plus Chargée  (Nuit)</t>
  </si>
  <si>
    <t xml:space="preserve">Heure </t>
  </si>
  <si>
    <t>Type</t>
  </si>
  <si>
    <t>V</t>
  </si>
  <si>
    <t>Exc</t>
  </si>
  <si>
    <t>% en</t>
  </si>
  <si>
    <t>Moy</t>
  </si>
  <si>
    <t>Excés</t>
  </si>
  <si>
    <t>% / Total</t>
  </si>
  <si>
    <t>% nuit</t>
  </si>
  <si>
    <t>Débit Journalier</t>
  </si>
  <si>
    <t>Vitesse Moyenne</t>
  </si>
  <si>
    <t>V50</t>
  </si>
  <si>
    <t>Débit Jour</t>
  </si>
  <si>
    <t>Débit Nuit</t>
  </si>
  <si>
    <t>Ecart Type</t>
  </si>
  <si>
    <t>Heure de Pointe Jour</t>
  </si>
  <si>
    <t>Heure de pointe Nuit</t>
  </si>
  <si>
    <t>V85 : Vitesse en dessous de laquelle roule 85% des usagés</t>
  </si>
  <si>
    <t>V50 : Vitesse en dessous de laquelle roule 50% des usagés</t>
  </si>
  <si>
    <t>V15 : Vitesse en dessous de laquelle roule 15% des usagés</t>
  </si>
  <si>
    <t>VL V15</t>
  </si>
  <si>
    <t>AEROPARC</t>
  </si>
  <si>
    <t xml:space="preserve"> D60</t>
  </si>
  <si>
    <t>Autoroute</t>
  </si>
  <si>
    <t>D11</t>
  </si>
  <si>
    <t>mer. 11/09/2019</t>
  </si>
  <si>
    <t>jeu. 12/09/2019</t>
  </si>
  <si>
    <t>mer. 18/09/2019</t>
  </si>
  <si>
    <t>2 740</t>
  </si>
  <si>
    <t>3 129</t>
  </si>
  <si>
    <t>1 594</t>
  </si>
  <si>
    <t>1 413</t>
  </si>
  <si>
    <t>De 6h à 22h</t>
  </si>
  <si>
    <t>de 0 à 30</t>
  </si>
  <si>
    <t>de 30 à 40</t>
  </si>
  <si>
    <t>de 40 à 50</t>
  </si>
  <si>
    <t>de 50 à 60</t>
  </si>
  <si>
    <t>de 60 à 70</t>
  </si>
  <si>
    <t>de 70 à 80</t>
  </si>
  <si>
    <t>de 80 à 90</t>
  </si>
  <si>
    <t>de 90 à 100</t>
  </si>
  <si>
    <t>de 100 à 110</t>
  </si>
  <si>
    <t>de 110 à 120</t>
  </si>
  <si>
    <t>de 120 à 130</t>
  </si>
  <si>
    <t>plus de 150</t>
  </si>
  <si>
    <t>Campagne du : 12/09/19 au 18/09/2019, soit : 7 jours</t>
  </si>
  <si>
    <t>12 jeu.</t>
  </si>
  <si>
    <t>13 ven.</t>
  </si>
  <si>
    <t>14 sam.</t>
  </si>
  <si>
    <t>15 dim.</t>
  </si>
  <si>
    <t>16 lun.</t>
  </si>
  <si>
    <t>17 mar.</t>
  </si>
  <si>
    <t>18 mer.</t>
  </si>
  <si>
    <t>AXIMUM RRA</t>
  </si>
  <si>
    <t>Génie Electrique et Systèmes</t>
  </si>
  <si>
    <t>1, rue Emile Schwoerer</t>
  </si>
  <si>
    <t>68000 COLMAR</t>
  </si>
  <si>
    <t>tel : 03 89 21 70 30</t>
  </si>
  <si>
    <t>fax : 03 89 21 70 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</si>
</sst>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ddd\ dd\-mmm"/>
    <numFmt numFmtId="165" formatCode="General_)"/>
    <numFmt numFmtId="166" formatCode="ddd\ dd\ mmm"/>
    <numFmt numFmtId="167" formatCode="dddd\ dd\ mmmm\ yyyy"/>
    <numFmt numFmtId="168" formatCode="dddd"/>
    <numFmt numFmtId="169" formatCode="h:mm;@"/>
    <numFmt numFmtId="170" formatCode="[$-F800]dddd\,\ mmmm\ dd\,\ yyyy"/>
    <numFmt numFmtId="171" formatCode="dddd\ dd/mm/yyyy"/>
    <numFmt numFmtId="172" formatCode="0&quot; Km/h&quot;"/>
  </numFmts>
  <fonts count="47" x14ac:knownFonts="1">
    <font>
      <sz val="10"/>
      <name val="Arial"/>
    </font>
    <font>
      <sz val="10"/>
      <name val="Arial"/>
    </font>
    <font>
      <b/>
      <sz val="10"/>
      <name val="MS Sans Serif"/>
    </font>
    <font>
      <sz val="8"/>
      <name val="Arial"/>
    </font>
    <font>
      <b/>
      <sz val="10"/>
      <name val="Arial"/>
      <family val="2"/>
    </font>
    <font>
      <sz val="10"/>
      <name val="MS Sans Serif"/>
    </font>
    <font>
      <sz val="9"/>
      <name val="Times New Roman"/>
    </font>
    <font>
      <sz val="10"/>
      <name val="Times New Roman"/>
    </font>
    <font>
      <sz val="28"/>
      <name val="Times New Roman"/>
    </font>
    <font>
      <sz val="26"/>
      <name val="Times New Roman"/>
    </font>
    <font>
      <u/>
      <sz val="12"/>
      <name val="Times New Roman"/>
    </font>
    <font>
      <sz val="9"/>
      <color indexed="10"/>
      <name val="Times New Roman"/>
    </font>
    <font>
      <sz val="9"/>
      <color indexed="8"/>
      <name val="Times New Roman"/>
    </font>
    <font>
      <sz val="9"/>
      <name val="MS Sans Serif"/>
    </font>
    <font>
      <b/>
      <sz val="9"/>
      <name val="Times New Roman"/>
    </font>
    <font>
      <b/>
      <sz val="10"/>
      <color indexed="10"/>
      <name val="Times New Roman"/>
    </font>
    <font>
      <u/>
      <sz val="11"/>
      <name val="Times New Roman"/>
    </font>
    <font>
      <b/>
      <sz val="9"/>
      <color indexed="10"/>
      <name val="Times New Roman"/>
    </font>
    <font>
      <b/>
      <sz val="9"/>
      <color indexed="8"/>
      <name val="Times New Roman"/>
    </font>
    <font>
      <b/>
      <i/>
      <sz val="10"/>
      <color indexed="10"/>
      <name val="Times New Roman"/>
    </font>
    <font>
      <i/>
      <sz val="11"/>
      <color indexed="10"/>
      <name val="Times New Roman"/>
    </font>
    <font>
      <i/>
      <sz val="9"/>
      <color indexed="10"/>
      <name val="Times New Roman"/>
    </font>
    <font>
      <b/>
      <i/>
      <sz val="10"/>
      <color indexed="10"/>
      <name val="Times New Roman"/>
      <family val="1"/>
    </font>
    <font>
      <sz val="8"/>
      <name val="Arial"/>
      <family val="2"/>
    </font>
    <font>
      <sz val="8"/>
      <name val="Times New Roman"/>
      <family val="1"/>
    </font>
    <font>
      <b/>
      <sz val="8"/>
      <color indexed="18"/>
      <name val="Arial"/>
    </font>
    <font>
      <b/>
      <u/>
      <sz val="8"/>
      <color indexed="18"/>
      <name val="Arial"/>
      <family val="2"/>
    </font>
    <font>
      <b/>
      <sz val="8"/>
      <name val="MS Sans Serif"/>
      <family val="2"/>
    </font>
    <font>
      <b/>
      <sz val="8"/>
      <name val="Arial"/>
      <family val="2"/>
    </font>
    <font>
      <b/>
      <sz val="8"/>
      <name val="MS Sans Serif"/>
    </font>
    <font>
      <b/>
      <u/>
      <sz val="8"/>
      <name val="MS Sans Serif"/>
      <family val="2"/>
    </font>
    <font>
      <sz val="7"/>
      <name val="Arial"/>
      <family val="2"/>
    </font>
    <font>
      <i/>
      <sz val="5"/>
      <color indexed="18"/>
      <name val="Arial"/>
      <family val="2"/>
    </font>
    <font>
      <sz val="9"/>
      <name val="Arial"/>
    </font>
    <font>
      <b/>
      <sz val="9"/>
      <name val="Times New Roman"/>
      <family val="1"/>
    </font>
    <font>
      <i/>
      <sz val="6"/>
      <color indexed="1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color indexed="12"/>
      <name val="Arial"/>
      <family val="2"/>
    </font>
    <font>
      <b/>
      <sz val="8"/>
      <name val="Times New Roman"/>
      <family val="1"/>
    </font>
    <font>
      <sz val="7"/>
      <name val="Times New Roman"/>
      <family val="1"/>
    </font>
    <font>
      <sz val="6"/>
      <name val="Times New Roman"/>
      <family val="1"/>
    </font>
    <font>
      <sz val="7"/>
      <name val="Arial"/>
    </font>
    <font>
      <sz val="13"/>
      <name val="Arial"/>
      <family val="2"/>
    </font>
    <font>
      <sz val="12"/>
      <name val="Arial"/>
      <family val="2"/>
    </font>
    <font>
      <sz val="10"/>
      <color indexed="55"/>
      <name val="Arial"/>
    </font>
    <font>
      <sz val="10"/>
      <color indexed="12"/>
      <name val="Arial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darkDown">
        <bgColor indexed="13"/>
      </patternFill>
    </fill>
    <fill>
      <patternFill patternType="solid">
        <fgColor indexed="47"/>
        <bgColor indexed="64"/>
      </patternFill>
    </fill>
  </fills>
  <borders count="80">
    <border>
      <left/>
      <right/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23"/>
      </bottom>
      <diagonal/>
    </border>
    <border>
      <left/>
      <right/>
      <top/>
      <bottom style="medium">
        <color indexed="23"/>
      </bottom>
      <diagonal/>
    </border>
    <border>
      <left/>
      <right style="thin">
        <color indexed="64"/>
      </right>
      <top/>
      <bottom style="medium">
        <color indexed="23"/>
      </bottom>
      <diagonal/>
    </border>
    <border>
      <left style="thin">
        <color indexed="64"/>
      </left>
      <right/>
      <top style="thin">
        <color indexed="23"/>
      </top>
      <bottom/>
      <diagonal/>
    </border>
    <border>
      <left/>
      <right/>
      <top style="thin">
        <color indexed="23"/>
      </top>
      <bottom/>
      <diagonal/>
    </border>
    <border>
      <left/>
      <right style="thin">
        <color indexed="64"/>
      </right>
      <top style="thin">
        <color indexed="23"/>
      </top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 style="thin">
        <color indexed="64"/>
      </right>
      <top style="medium">
        <color indexed="23"/>
      </top>
      <bottom style="medium">
        <color indexed="23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23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23"/>
      </top>
      <bottom style="medium">
        <color indexed="23"/>
      </bottom>
      <diagonal/>
    </border>
    <border>
      <left/>
      <right style="thin">
        <color indexed="64"/>
      </right>
      <top style="thin">
        <color indexed="23"/>
      </top>
      <bottom style="medium">
        <color indexed="23"/>
      </bottom>
      <diagonal/>
    </border>
    <border>
      <left style="thin">
        <color indexed="64"/>
      </left>
      <right/>
      <top style="medium">
        <color indexed="23"/>
      </top>
      <bottom style="medium">
        <color indexed="23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5" fillId="0" borderId="0"/>
    <xf numFmtId="9" fontId="1" fillId="0" borderId="0" applyFont="0" applyFill="0" applyBorder="0" applyAlignment="0" applyProtection="0"/>
  </cellStyleXfs>
  <cellXfs count="466">
    <xf numFmtId="0" fontId="0" fillId="0" borderId="0" xfId="0"/>
    <xf numFmtId="0" fontId="2" fillId="0" borderId="0" xfId="0" applyFont="1"/>
    <xf numFmtId="0" fontId="4" fillId="0" borderId="0" xfId="0" applyFont="1"/>
    <xf numFmtId="0" fontId="6" fillId="0" borderId="0" xfId="1" applyFont="1"/>
    <xf numFmtId="0" fontId="6" fillId="2" borderId="0" xfId="1" applyFont="1" applyFill="1"/>
    <xf numFmtId="0" fontId="5" fillId="0" borderId="0" xfId="1"/>
    <xf numFmtId="14" fontId="5" fillId="0" borderId="0" xfId="1" applyNumberFormat="1"/>
    <xf numFmtId="0" fontId="7" fillId="0" borderId="0" xfId="1" applyFont="1"/>
    <xf numFmtId="167" fontId="6" fillId="0" borderId="0" xfId="1" applyNumberFormat="1" applyFont="1" applyAlignment="1">
      <alignment horizontal="centerContinuous"/>
    </xf>
    <xf numFmtId="0" fontId="9" fillId="0" borderId="0" xfId="1" applyFont="1"/>
    <xf numFmtId="0" fontId="10" fillId="0" borderId="0" xfId="1" applyFont="1"/>
    <xf numFmtId="0" fontId="6" fillId="0" borderId="1" xfId="1" applyFont="1" applyBorder="1" applyAlignment="1">
      <alignment horizontal="center"/>
    </xf>
    <xf numFmtId="166" fontId="6" fillId="3" borderId="2" xfId="1" applyNumberFormat="1" applyFont="1" applyFill="1" applyBorder="1" applyAlignment="1">
      <alignment horizontal="center"/>
    </xf>
    <xf numFmtId="0" fontId="11" fillId="3" borderId="3" xfId="1" applyFont="1" applyFill="1" applyBorder="1" applyAlignment="1">
      <alignment horizontal="center"/>
    </xf>
    <xf numFmtId="0" fontId="11" fillId="3" borderId="4" xfId="1" applyFont="1" applyFill="1" applyBorder="1" applyAlignment="1">
      <alignment horizontal="center"/>
    </xf>
    <xf numFmtId="0" fontId="6" fillId="2" borderId="0" xfId="1" applyFont="1" applyFill="1" applyAlignment="1">
      <alignment horizontal="center"/>
    </xf>
    <xf numFmtId="0" fontId="6" fillId="3" borderId="5" xfId="1" applyFont="1" applyFill="1" applyBorder="1" applyAlignment="1">
      <alignment horizontal="center"/>
    </xf>
    <xf numFmtId="165" fontId="6" fillId="0" borderId="6" xfId="1" applyNumberFormat="1" applyFont="1" applyBorder="1" applyAlignment="1" applyProtection="1">
      <alignment horizontal="center"/>
    </xf>
    <xf numFmtId="165" fontId="6" fillId="0" borderId="7" xfId="1" applyNumberFormat="1" applyFont="1" applyBorder="1" applyAlignment="1" applyProtection="1">
      <alignment horizontal="center"/>
    </xf>
    <xf numFmtId="165" fontId="6" fillId="0" borderId="8" xfId="1" applyNumberFormat="1" applyFont="1" applyBorder="1" applyAlignment="1" applyProtection="1">
      <alignment horizontal="center"/>
    </xf>
    <xf numFmtId="0" fontId="6" fillId="0" borderId="9" xfId="1" applyFont="1" applyBorder="1" applyAlignment="1">
      <alignment horizontal="center"/>
    </xf>
    <xf numFmtId="0" fontId="6" fillId="0" borderId="10" xfId="1" applyFont="1" applyBorder="1" applyAlignment="1">
      <alignment horizontal="center"/>
    </xf>
    <xf numFmtId="165" fontId="6" fillId="0" borderId="9" xfId="1" applyNumberFormat="1" applyFont="1" applyBorder="1" applyAlignment="1" applyProtection="1">
      <alignment horizontal="center"/>
    </xf>
    <xf numFmtId="165" fontId="6" fillId="0" borderId="11" xfId="1" applyNumberFormat="1" applyFont="1" applyBorder="1" applyAlignment="1" applyProtection="1">
      <alignment horizontal="center"/>
    </xf>
    <xf numFmtId="165" fontId="6" fillId="0" borderId="10" xfId="1" applyNumberFormat="1" applyFont="1" applyBorder="1" applyAlignment="1" applyProtection="1">
      <alignment horizontal="center"/>
    </xf>
    <xf numFmtId="0" fontId="6" fillId="3" borderId="12" xfId="1" applyFont="1" applyFill="1" applyBorder="1" applyAlignment="1">
      <alignment horizontal="center"/>
    </xf>
    <xf numFmtId="165" fontId="6" fillId="0" borderId="13" xfId="1" applyNumberFormat="1" applyFont="1" applyBorder="1" applyAlignment="1" applyProtection="1">
      <alignment horizontal="center"/>
    </xf>
    <xf numFmtId="165" fontId="6" fillId="0" borderId="14" xfId="1" applyNumberFormat="1" applyFont="1" applyBorder="1" applyAlignment="1" applyProtection="1">
      <alignment horizontal="center"/>
    </xf>
    <xf numFmtId="165" fontId="6" fillId="0" borderId="15" xfId="1" applyNumberFormat="1" applyFont="1" applyBorder="1" applyAlignment="1" applyProtection="1">
      <alignment horizontal="center"/>
    </xf>
    <xf numFmtId="0" fontId="6" fillId="0" borderId="13" xfId="1" applyFont="1" applyBorder="1" applyAlignment="1">
      <alignment horizontal="center"/>
    </xf>
    <xf numFmtId="0" fontId="6" fillId="0" borderId="15" xfId="1" applyFont="1" applyBorder="1" applyAlignment="1">
      <alignment horizontal="center"/>
    </xf>
    <xf numFmtId="0" fontId="6" fillId="0" borderId="0" xfId="1" applyFont="1" applyBorder="1" applyAlignment="1">
      <alignment horizontal="center"/>
    </xf>
    <xf numFmtId="9" fontId="6" fillId="0" borderId="0" xfId="1" applyNumberFormat="1" applyFont="1" applyBorder="1" applyAlignment="1" applyProtection="1">
      <alignment horizontal="center"/>
    </xf>
    <xf numFmtId="0" fontId="6" fillId="2" borderId="0" xfId="1" applyFont="1" applyFill="1" applyAlignment="1">
      <alignment horizontal="left"/>
    </xf>
    <xf numFmtId="0" fontId="10" fillId="0" borderId="0" xfId="1" applyFont="1" applyBorder="1" applyAlignment="1">
      <alignment horizontal="left"/>
    </xf>
    <xf numFmtId="166" fontId="6" fillId="3" borderId="3" xfId="1" applyNumberFormat="1" applyFont="1" applyFill="1" applyBorder="1" applyAlignment="1">
      <alignment horizontal="center"/>
    </xf>
    <xf numFmtId="166" fontId="6" fillId="3" borderId="4" xfId="1" applyNumberFormat="1" applyFont="1" applyFill="1" applyBorder="1" applyAlignment="1">
      <alignment horizontal="center"/>
    </xf>
    <xf numFmtId="0" fontId="11" fillId="3" borderId="16" xfId="1" applyFont="1" applyFill="1" applyBorder="1" applyAlignment="1">
      <alignment horizontal="center"/>
    </xf>
    <xf numFmtId="0" fontId="11" fillId="3" borderId="16" xfId="1" applyFont="1" applyFill="1" applyBorder="1" applyAlignment="1">
      <alignment horizontal="centerContinuous"/>
    </xf>
    <xf numFmtId="0" fontId="6" fillId="3" borderId="17" xfId="1" applyFont="1" applyFill="1" applyBorder="1" applyAlignment="1">
      <alignment horizontal="center"/>
    </xf>
    <xf numFmtId="0" fontId="6" fillId="0" borderId="17" xfId="1" applyFont="1" applyBorder="1" applyAlignment="1">
      <alignment horizontal="center"/>
    </xf>
    <xf numFmtId="0" fontId="6" fillId="0" borderId="11" xfId="1" applyFont="1" applyBorder="1" applyAlignment="1">
      <alignment horizontal="center"/>
    </xf>
    <xf numFmtId="0" fontId="12" fillId="0" borderId="5" xfId="1" applyFont="1" applyBorder="1" applyAlignment="1">
      <alignment horizontal="center"/>
    </xf>
    <xf numFmtId="1" fontId="6" fillId="0" borderId="11" xfId="1" applyNumberFormat="1" applyFont="1" applyBorder="1" applyAlignment="1">
      <alignment horizontal="center"/>
    </xf>
    <xf numFmtId="1" fontId="6" fillId="0" borderId="10" xfId="1" applyNumberFormat="1" applyFont="1" applyBorder="1" applyAlignment="1">
      <alignment horizontal="center"/>
    </xf>
    <xf numFmtId="9" fontId="12" fillId="0" borderId="5" xfId="1" applyNumberFormat="1" applyFont="1" applyBorder="1" applyAlignment="1">
      <alignment horizontal="center"/>
    </xf>
    <xf numFmtId="0" fontId="13" fillId="0" borderId="12" xfId="1" applyFont="1" applyBorder="1" applyAlignment="1">
      <alignment horizontal="center"/>
    </xf>
    <xf numFmtId="0" fontId="6" fillId="0" borderId="12" xfId="1" applyFont="1" applyBorder="1" applyAlignment="1">
      <alignment horizontal="center"/>
    </xf>
    <xf numFmtId="0" fontId="14" fillId="0" borderId="18" xfId="1" applyFont="1" applyBorder="1" applyAlignment="1">
      <alignment horizontal="centerContinuous"/>
    </xf>
    <xf numFmtId="0" fontId="6" fillId="0" borderId="19" xfId="1" applyFont="1" applyBorder="1" applyAlignment="1">
      <alignment horizontal="centerContinuous"/>
    </xf>
    <xf numFmtId="0" fontId="5" fillId="0" borderId="20" xfId="1" applyBorder="1" applyAlignment="1">
      <alignment horizontal="centerContinuous"/>
    </xf>
    <xf numFmtId="0" fontId="6" fillId="0" borderId="21" xfId="1" applyFont="1" applyBorder="1" applyAlignment="1">
      <alignment horizontal="centerContinuous"/>
    </xf>
    <xf numFmtId="0" fontId="6" fillId="3" borderId="16" xfId="1" applyFont="1" applyFill="1" applyBorder="1" applyAlignment="1">
      <alignment horizontal="center"/>
    </xf>
    <xf numFmtId="0" fontId="11" fillId="0" borderId="2" xfId="1" applyFont="1" applyBorder="1" applyAlignment="1">
      <alignment horizontal="center"/>
    </xf>
    <xf numFmtId="0" fontId="11" fillId="0" borderId="4" xfId="1" applyFont="1" applyBorder="1" applyAlignment="1">
      <alignment horizontal="center"/>
    </xf>
    <xf numFmtId="0" fontId="15" fillId="0" borderId="22" xfId="1" applyFont="1" applyBorder="1" applyAlignment="1">
      <alignment horizontal="centerContinuous"/>
    </xf>
    <xf numFmtId="0" fontId="11" fillId="0" borderId="1" xfId="1" applyFont="1" applyBorder="1" applyAlignment="1">
      <alignment horizontal="centerContinuous"/>
    </xf>
    <xf numFmtId="0" fontId="16" fillId="0" borderId="0" xfId="1" applyFont="1"/>
    <xf numFmtId="0" fontId="11" fillId="0" borderId="0" xfId="1" applyFont="1"/>
    <xf numFmtId="0" fontId="17" fillId="0" borderId="0" xfId="1" applyFont="1"/>
    <xf numFmtId="0" fontId="16" fillId="0" borderId="0" xfId="1" applyFont="1" applyBorder="1"/>
    <xf numFmtId="0" fontId="6" fillId="0" borderId="0" xfId="1" applyFont="1" applyBorder="1"/>
    <xf numFmtId="9" fontId="6" fillId="0" borderId="11" xfId="1" applyNumberFormat="1" applyFont="1" applyBorder="1" applyAlignment="1">
      <alignment horizontal="center"/>
    </xf>
    <xf numFmtId="1" fontId="6" fillId="0" borderId="14" xfId="1" applyNumberFormat="1" applyFont="1" applyBorder="1" applyAlignment="1">
      <alignment horizontal="center"/>
    </xf>
    <xf numFmtId="0" fontId="6" fillId="0" borderId="0" xfId="1" applyFont="1" applyAlignment="1">
      <alignment horizontal="center"/>
    </xf>
    <xf numFmtId="0" fontId="18" fillId="0" borderId="18" xfId="1" applyFont="1" applyBorder="1" applyAlignment="1">
      <alignment horizontal="centerContinuous"/>
    </xf>
    <xf numFmtId="0" fontId="18" fillId="0" borderId="23" xfId="1" applyFont="1" applyBorder="1" applyAlignment="1">
      <alignment horizontal="centerContinuous"/>
    </xf>
    <xf numFmtId="0" fontId="17" fillId="0" borderId="16" xfId="1" applyFont="1" applyBorder="1" applyAlignment="1" applyProtection="1">
      <alignment horizontal="center"/>
    </xf>
    <xf numFmtId="0" fontId="6" fillId="0" borderId="0" xfId="1" applyFont="1" applyAlignment="1"/>
    <xf numFmtId="0" fontId="14" fillId="0" borderId="0" xfId="1" applyFont="1"/>
    <xf numFmtId="0" fontId="20" fillId="0" borderId="0" xfId="1" applyFont="1"/>
    <xf numFmtId="0" fontId="21" fillId="0" borderId="0" xfId="1" applyFont="1"/>
    <xf numFmtId="0" fontId="5" fillId="2" borderId="0" xfId="1" applyFill="1"/>
    <xf numFmtId="168" fontId="6" fillId="3" borderId="17" xfId="1" applyNumberFormat="1" applyFont="1" applyFill="1" applyBorder="1" applyAlignment="1">
      <alignment horizontal="center"/>
    </xf>
    <xf numFmtId="1" fontId="23" fillId="0" borderId="0" xfId="0" applyNumberFormat="1" applyFont="1" applyFill="1" applyBorder="1"/>
    <xf numFmtId="0" fontId="6" fillId="0" borderId="0" xfId="1" applyFont="1" applyAlignment="1">
      <alignment vertical="center"/>
    </xf>
    <xf numFmtId="0" fontId="6" fillId="3" borderId="5" xfId="1" applyFont="1" applyFill="1" applyBorder="1" applyAlignment="1">
      <alignment horizontal="center" vertical="center"/>
    </xf>
    <xf numFmtId="165" fontId="6" fillId="0" borderId="9" xfId="1" applyNumberFormat="1" applyFont="1" applyBorder="1" applyAlignment="1" applyProtection="1">
      <alignment horizontal="center" vertical="center"/>
    </xf>
    <xf numFmtId="165" fontId="6" fillId="0" borderId="11" xfId="1" applyNumberFormat="1" applyFont="1" applyBorder="1" applyAlignment="1" applyProtection="1">
      <alignment horizontal="center" vertical="center"/>
    </xf>
    <xf numFmtId="165" fontId="6" fillId="0" borderId="10" xfId="1" applyNumberFormat="1" applyFont="1" applyBorder="1" applyAlignment="1" applyProtection="1">
      <alignment horizontal="center" vertical="center"/>
    </xf>
    <xf numFmtId="0" fontId="6" fillId="0" borderId="9" xfId="1" applyFont="1" applyBorder="1" applyAlignment="1">
      <alignment horizontal="center" vertical="center"/>
    </xf>
    <xf numFmtId="0" fontId="6" fillId="0" borderId="10" xfId="1" applyFont="1" applyBorder="1" applyAlignment="1">
      <alignment horizontal="center" vertical="center"/>
    </xf>
    <xf numFmtId="0" fontId="6" fillId="2" borderId="0" xfId="1" applyFont="1" applyFill="1" applyAlignment="1">
      <alignment horizontal="center" vertical="center"/>
    </xf>
    <xf numFmtId="0" fontId="5" fillId="0" borderId="0" xfId="1" applyAlignment="1">
      <alignment vertical="center"/>
    </xf>
    <xf numFmtId="0" fontId="8" fillId="0" borderId="0" xfId="1" applyFont="1" applyAlignment="1">
      <alignment vertical="center"/>
    </xf>
    <xf numFmtId="0" fontId="6" fillId="3" borderId="12" xfId="1" applyFont="1" applyFill="1" applyBorder="1" applyAlignment="1">
      <alignment horizontal="center" vertical="center"/>
    </xf>
    <xf numFmtId="0" fontId="5" fillId="4" borderId="0" xfId="1" applyFill="1"/>
    <xf numFmtId="0" fontId="5" fillId="0" borderId="0" xfId="1" applyFill="1"/>
    <xf numFmtId="0" fontId="24" fillId="3" borderId="12" xfId="1" applyFont="1" applyFill="1" applyBorder="1" applyAlignment="1">
      <alignment horizontal="center"/>
    </xf>
    <xf numFmtId="168" fontId="6" fillId="3" borderId="17" xfId="1" applyNumberFormat="1" applyFont="1" applyFill="1" applyBorder="1" applyAlignment="1">
      <alignment horizontal="center" vertical="center"/>
    </xf>
    <xf numFmtId="17" fontId="25" fillId="0" borderId="24" xfId="0" applyNumberFormat="1" applyFont="1" applyFill="1" applyBorder="1"/>
    <xf numFmtId="0" fontId="25" fillId="0" borderId="25" xfId="0" applyFont="1" applyFill="1" applyBorder="1" applyAlignment="1">
      <alignment horizontal="right"/>
    </xf>
    <xf numFmtId="0" fontId="25" fillId="0" borderId="26" xfId="0" applyFont="1" applyFill="1" applyBorder="1" applyAlignment="1">
      <alignment horizontal="right"/>
    </xf>
    <xf numFmtId="0" fontId="25" fillId="0" borderId="27" xfId="0" applyFont="1" applyFill="1" applyBorder="1"/>
    <xf numFmtId="0" fontId="25" fillId="0" borderId="28" xfId="0" applyFont="1" applyFill="1" applyBorder="1" applyAlignment="1">
      <alignment horizontal="right"/>
    </xf>
    <xf numFmtId="0" fontId="25" fillId="0" borderId="29" xfId="0" applyFont="1" applyFill="1" applyBorder="1" applyAlignment="1">
      <alignment horizontal="right"/>
    </xf>
    <xf numFmtId="49" fontId="3" fillId="0" borderId="30" xfId="0" applyNumberFormat="1" applyFont="1" applyFill="1" applyBorder="1" applyAlignment="1">
      <alignment horizontal="right"/>
    </xf>
    <xf numFmtId="49" fontId="3" fillId="0" borderId="31" xfId="0" applyNumberFormat="1" applyFont="1" applyFill="1" applyBorder="1" applyAlignment="1">
      <alignment horizontal="right"/>
    </xf>
    <xf numFmtId="1" fontId="3" fillId="0" borderId="31" xfId="0" applyNumberFormat="1" applyFont="1" applyFill="1" applyBorder="1"/>
    <xf numFmtId="0" fontId="3" fillId="0" borderId="31" xfId="0" applyFont="1" applyFill="1" applyBorder="1"/>
    <xf numFmtId="0" fontId="3" fillId="0" borderId="32" xfId="0" applyFont="1" applyFill="1" applyBorder="1"/>
    <xf numFmtId="1" fontId="3" fillId="0" borderId="33" xfId="0" applyNumberFormat="1" applyFont="1" applyFill="1" applyBorder="1"/>
    <xf numFmtId="0" fontId="3" fillId="0" borderId="33" xfId="0" applyFont="1" applyFill="1" applyBorder="1"/>
    <xf numFmtId="0" fontId="3" fillId="0" borderId="34" xfId="0" applyFont="1" applyFill="1" applyBorder="1"/>
    <xf numFmtId="164" fontId="26" fillId="0" borderId="35" xfId="0" applyNumberFormat="1" applyFont="1" applyFill="1" applyBorder="1"/>
    <xf numFmtId="1" fontId="3" fillId="0" borderId="0" xfId="0" applyNumberFormat="1" applyFont="1" applyFill="1" applyBorder="1"/>
    <xf numFmtId="1" fontId="3" fillId="0" borderId="36" xfId="0" applyNumberFormat="1" applyFont="1" applyFill="1" applyBorder="1" applyAlignment="1"/>
    <xf numFmtId="0" fontId="3" fillId="0" borderId="0" xfId="0" applyFont="1"/>
    <xf numFmtId="1" fontId="3" fillId="0" borderId="0" xfId="0" applyNumberFormat="1" applyFont="1" applyFill="1" applyBorder="1" applyAlignment="1">
      <alignment horizontal="centerContinuous"/>
    </xf>
    <xf numFmtId="0" fontId="3" fillId="0" borderId="0" xfId="0" applyFont="1" applyFill="1" applyBorder="1"/>
    <xf numFmtId="0" fontId="3" fillId="0" borderId="37" xfId="0" applyFont="1" applyFill="1" applyBorder="1"/>
    <xf numFmtId="164" fontId="25" fillId="0" borderId="35" xfId="0" applyNumberFormat="1" applyFont="1" applyFill="1" applyBorder="1"/>
    <xf numFmtId="1" fontId="3" fillId="0" borderId="0" xfId="0" applyNumberFormat="1" applyFont="1" applyFill="1" applyBorder="1" applyAlignment="1"/>
    <xf numFmtId="9" fontId="3" fillId="0" borderId="0" xfId="0" applyNumberFormat="1" applyFont="1" applyFill="1" applyBorder="1"/>
    <xf numFmtId="164" fontId="25" fillId="0" borderId="0" xfId="0" applyNumberFormat="1" applyFont="1" applyFill="1" applyBorder="1"/>
    <xf numFmtId="164" fontId="25" fillId="0" borderId="37" xfId="0" applyNumberFormat="1" applyFont="1" applyFill="1" applyBorder="1"/>
    <xf numFmtId="164" fontId="26" fillId="0" borderId="0" xfId="0" applyNumberFormat="1" applyFont="1" applyFill="1" applyBorder="1"/>
    <xf numFmtId="1" fontId="25" fillId="0" borderId="35" xfId="0" applyNumberFormat="1" applyFont="1" applyFill="1" applyBorder="1"/>
    <xf numFmtId="1" fontId="3" fillId="0" borderId="37" xfId="0" applyNumberFormat="1" applyFont="1" applyFill="1" applyBorder="1"/>
    <xf numFmtId="1" fontId="25" fillId="0" borderId="0" xfId="0" applyNumberFormat="1" applyFont="1" applyFill="1" applyBorder="1"/>
    <xf numFmtId="1" fontId="25" fillId="0" borderId="38" xfId="0" applyNumberFormat="1" applyFont="1" applyFill="1" applyBorder="1"/>
    <xf numFmtId="1" fontId="25" fillId="0" borderId="39" xfId="0" applyNumberFormat="1" applyFont="1" applyFill="1" applyBorder="1"/>
    <xf numFmtId="1" fontId="3" fillId="0" borderId="39" xfId="0" applyNumberFormat="1" applyFont="1" applyFill="1" applyBorder="1"/>
    <xf numFmtId="1" fontId="3" fillId="0" borderId="40" xfId="0" applyNumberFormat="1" applyFont="1" applyFill="1" applyBorder="1"/>
    <xf numFmtId="0" fontId="27" fillId="0" borderId="0" xfId="0" applyFont="1"/>
    <xf numFmtId="0" fontId="28" fillId="0" borderId="0" xfId="0" applyFont="1"/>
    <xf numFmtId="0" fontId="29" fillId="0" borderId="0" xfId="0" applyFont="1"/>
    <xf numFmtId="0" fontId="30" fillId="0" borderId="41" xfId="0" applyFont="1" applyBorder="1"/>
    <xf numFmtId="0" fontId="29" fillId="0" borderId="42" xfId="0" applyFont="1" applyBorder="1"/>
    <xf numFmtId="0" fontId="29" fillId="0" borderId="43" xfId="0" applyFont="1" applyBorder="1"/>
    <xf numFmtId="0" fontId="23" fillId="0" borderId="44" xfId="0" applyFont="1" applyBorder="1"/>
    <xf numFmtId="0" fontId="3" fillId="0" borderId="0" xfId="0" applyFont="1" applyBorder="1"/>
    <xf numFmtId="0" fontId="3" fillId="0" borderId="45" xfId="0" applyFont="1" applyBorder="1"/>
    <xf numFmtId="0" fontId="28" fillId="0" borderId="0" xfId="0" applyFont="1" applyBorder="1"/>
    <xf numFmtId="0" fontId="28" fillId="0" borderId="44" xfId="0" applyFont="1" applyBorder="1"/>
    <xf numFmtId="0" fontId="28" fillId="0" borderId="46" xfId="0" applyFont="1" applyBorder="1"/>
    <xf numFmtId="0" fontId="3" fillId="0" borderId="47" xfId="0" applyFont="1" applyBorder="1"/>
    <xf numFmtId="0" fontId="3" fillId="0" borderId="48" xfId="0" applyFont="1" applyBorder="1"/>
    <xf numFmtId="1" fontId="3" fillId="0" borderId="34" xfId="0" applyNumberFormat="1" applyFont="1" applyFill="1" applyBorder="1"/>
    <xf numFmtId="0" fontId="7" fillId="4" borderId="0" xfId="1" applyFont="1" applyFill="1"/>
    <xf numFmtId="0" fontId="5" fillId="5" borderId="0" xfId="1" applyFill="1"/>
    <xf numFmtId="0" fontId="7" fillId="5" borderId="0" xfId="1" applyFont="1" applyFill="1"/>
    <xf numFmtId="0" fontId="5" fillId="6" borderId="0" xfId="1" applyFill="1" applyProtection="1">
      <protection locked="0"/>
    </xf>
    <xf numFmtId="0" fontId="7" fillId="6" borderId="0" xfId="1" applyFont="1" applyFill="1" applyProtection="1">
      <protection locked="0"/>
    </xf>
    <xf numFmtId="1" fontId="31" fillId="0" borderId="31" xfId="0" applyNumberFormat="1" applyFont="1" applyFill="1" applyBorder="1"/>
    <xf numFmtId="1" fontId="31" fillId="0" borderId="32" xfId="0" applyNumberFormat="1" applyFont="1" applyFill="1" applyBorder="1" applyAlignment="1">
      <alignment horizontal="right"/>
    </xf>
    <xf numFmtId="1" fontId="31" fillId="0" borderId="32" xfId="0" applyNumberFormat="1" applyFont="1" applyFill="1" applyBorder="1"/>
    <xf numFmtId="0" fontId="25" fillId="0" borderId="28" xfId="0" applyFont="1" applyFill="1" applyBorder="1" applyAlignment="1">
      <alignment horizontal="center"/>
    </xf>
    <xf numFmtId="1" fontId="3" fillId="0" borderId="49" xfId="0" applyNumberFormat="1" applyFont="1" applyFill="1" applyBorder="1"/>
    <xf numFmtId="1" fontId="3" fillId="0" borderId="50" xfId="0" applyNumberFormat="1" applyFont="1" applyFill="1" applyBorder="1"/>
    <xf numFmtId="164" fontId="32" fillId="0" borderId="51" xfId="0" applyNumberFormat="1" applyFont="1" applyFill="1" applyBorder="1"/>
    <xf numFmtId="0" fontId="6" fillId="0" borderId="0" xfId="1" applyFont="1" applyAlignment="1">
      <alignment horizontal="centerContinuous"/>
    </xf>
    <xf numFmtId="167" fontId="33" fillId="0" borderId="0" xfId="0" applyNumberFormat="1" applyFont="1" applyAlignment="1">
      <alignment horizontal="centerContinuous" vertical="center"/>
    </xf>
    <xf numFmtId="167" fontId="34" fillId="0" borderId="0" xfId="1" applyNumberFormat="1" applyFont="1" applyAlignment="1">
      <alignment horizontal="centerContinuous" vertical="center"/>
    </xf>
    <xf numFmtId="0" fontId="5" fillId="0" borderId="0" xfId="1" applyFont="1"/>
    <xf numFmtId="0" fontId="6" fillId="0" borderId="9" xfId="1" applyNumberFormat="1" applyFont="1" applyBorder="1" applyAlignment="1">
      <alignment horizontal="center"/>
    </xf>
    <xf numFmtId="1" fontId="22" fillId="0" borderId="0" xfId="1" applyNumberFormat="1" applyFont="1"/>
    <xf numFmtId="1" fontId="19" fillId="0" borderId="0" xfId="1" applyNumberFormat="1" applyFont="1"/>
    <xf numFmtId="164" fontId="35" fillId="0" borderId="51" xfId="0" applyNumberFormat="1" applyFont="1" applyFill="1" applyBorder="1"/>
    <xf numFmtId="1" fontId="3" fillId="0" borderId="33" xfId="0" applyNumberFormat="1" applyFont="1" applyFill="1" applyBorder="1" applyAlignment="1">
      <alignment horizontal="right"/>
    </xf>
    <xf numFmtId="2" fontId="3" fillId="0" borderId="0" xfId="0" applyNumberFormat="1" applyFont="1"/>
    <xf numFmtId="0" fontId="0" fillId="0" borderId="0" xfId="0" applyBorder="1"/>
    <xf numFmtId="0" fontId="37" fillId="0" borderId="0" xfId="0" applyFont="1"/>
    <xf numFmtId="0" fontId="24" fillId="0" borderId="0" xfId="0" applyFont="1"/>
    <xf numFmtId="0" fontId="24" fillId="0" borderId="0" xfId="0" applyFont="1" applyBorder="1"/>
    <xf numFmtId="0" fontId="24" fillId="7" borderId="24" xfId="0" applyFont="1" applyFill="1" applyBorder="1" applyAlignment="1"/>
    <xf numFmtId="0" fontId="24" fillId="7" borderId="25" xfId="0" applyFont="1" applyFill="1" applyBorder="1" applyAlignment="1"/>
    <xf numFmtId="0" fontId="24" fillId="7" borderId="56" xfId="0" applyFont="1" applyFill="1" applyBorder="1" applyAlignment="1">
      <alignment horizontal="center"/>
    </xf>
    <xf numFmtId="0" fontId="24" fillId="7" borderId="57" xfId="0" applyFont="1" applyFill="1" applyBorder="1" applyAlignment="1">
      <alignment horizontal="center"/>
    </xf>
    <xf numFmtId="0" fontId="24" fillId="7" borderId="55" xfId="0" applyFont="1" applyFill="1" applyBorder="1" applyAlignment="1">
      <alignment horizontal="center"/>
    </xf>
    <xf numFmtId="0" fontId="24" fillId="7" borderId="58" xfId="0" applyFont="1" applyFill="1" applyBorder="1" applyAlignment="1">
      <alignment horizontal="center"/>
    </xf>
    <xf numFmtId="0" fontId="24" fillId="7" borderId="38" xfId="0" applyFont="1" applyFill="1" applyBorder="1"/>
    <xf numFmtId="0" fontId="24" fillId="7" borderId="39" xfId="0" applyFont="1" applyFill="1" applyBorder="1"/>
    <xf numFmtId="0" fontId="24" fillId="7" borderId="40" xfId="0" applyFont="1" applyFill="1" applyBorder="1"/>
    <xf numFmtId="20" fontId="24" fillId="7" borderId="59" xfId="0" applyNumberFormat="1" applyFont="1" applyFill="1" applyBorder="1" applyAlignment="1">
      <alignment horizontal="center"/>
    </xf>
    <xf numFmtId="0" fontId="24" fillId="0" borderId="24" xfId="0" applyFont="1" applyBorder="1"/>
    <xf numFmtId="0" fontId="24" fillId="0" borderId="25" xfId="0" applyFont="1" applyBorder="1"/>
    <xf numFmtId="9" fontId="40" fillId="0" borderId="26" xfId="2" applyFont="1" applyBorder="1"/>
    <xf numFmtId="1" fontId="24" fillId="0" borderId="25" xfId="0" applyNumberFormat="1" applyFont="1" applyBorder="1"/>
    <xf numFmtId="1" fontId="24" fillId="0" borderId="26" xfId="0" applyNumberFormat="1" applyFont="1" applyBorder="1"/>
    <xf numFmtId="20" fontId="24" fillId="7" borderId="11" xfId="0" applyNumberFormat="1" applyFont="1" applyFill="1" applyBorder="1" applyAlignment="1">
      <alignment horizontal="center"/>
    </xf>
    <xf numFmtId="0" fontId="24" fillId="0" borderId="35" xfId="0" applyFont="1" applyBorder="1"/>
    <xf numFmtId="9" fontId="40" fillId="0" borderId="37" xfId="2" applyFont="1" applyBorder="1"/>
    <xf numFmtId="1" fontId="24" fillId="0" borderId="0" xfId="0" applyNumberFormat="1" applyFont="1" applyBorder="1"/>
    <xf numFmtId="1" fontId="24" fillId="0" borderId="37" xfId="0" applyNumberFormat="1" applyFont="1" applyBorder="1"/>
    <xf numFmtId="20" fontId="40" fillId="7" borderId="59" xfId="0" applyNumberFormat="1" applyFont="1" applyFill="1" applyBorder="1" applyAlignment="1">
      <alignment horizontal="center"/>
    </xf>
    <xf numFmtId="0" fontId="40" fillId="7" borderId="24" xfId="0" applyFont="1" applyFill="1" applyBorder="1"/>
    <xf numFmtId="0" fontId="40" fillId="7" borderId="25" xfId="0" applyFont="1" applyFill="1" applyBorder="1"/>
    <xf numFmtId="9" fontId="40" fillId="7" borderId="26" xfId="2" applyFont="1" applyFill="1" applyBorder="1"/>
    <xf numFmtId="0" fontId="40" fillId="7" borderId="0" xfId="0" applyFont="1" applyFill="1" applyBorder="1"/>
    <xf numFmtId="9" fontId="40" fillId="7" borderId="25" xfId="2" applyFont="1" applyFill="1" applyBorder="1"/>
    <xf numFmtId="1" fontId="40" fillId="7" borderId="25" xfId="0" applyNumberFormat="1" applyFont="1" applyFill="1" applyBorder="1"/>
    <xf numFmtId="1" fontId="40" fillId="7" borderId="26" xfId="0" applyNumberFormat="1" applyFont="1" applyFill="1" applyBorder="1"/>
    <xf numFmtId="20" fontId="40" fillId="7" borderId="11" xfId="0" applyNumberFormat="1" applyFont="1" applyFill="1" applyBorder="1" applyAlignment="1">
      <alignment horizontal="center"/>
    </xf>
    <xf numFmtId="0" fontId="40" fillId="7" borderId="35" xfId="0" applyFont="1" applyFill="1" applyBorder="1"/>
    <xf numFmtId="9" fontId="40" fillId="7" borderId="37" xfId="2" applyFont="1" applyFill="1" applyBorder="1"/>
    <xf numFmtId="1" fontId="40" fillId="7" borderId="0" xfId="0" applyNumberFormat="1" applyFont="1" applyFill="1" applyBorder="1"/>
    <xf numFmtId="1" fontId="40" fillId="7" borderId="37" xfId="0" applyNumberFormat="1" applyFont="1" applyFill="1" applyBorder="1"/>
    <xf numFmtId="20" fontId="40" fillId="0" borderId="11" xfId="0" applyNumberFormat="1" applyFont="1" applyBorder="1" applyAlignment="1">
      <alignment horizontal="center"/>
    </xf>
    <xf numFmtId="9" fontId="40" fillId="0" borderId="35" xfId="2" applyFont="1" applyBorder="1"/>
    <xf numFmtId="9" fontId="40" fillId="0" borderId="0" xfId="2" applyFont="1" applyBorder="1"/>
    <xf numFmtId="0" fontId="40" fillId="0" borderId="0" xfId="0" applyFont="1" applyBorder="1"/>
    <xf numFmtId="1" fontId="40" fillId="0" borderId="0" xfId="0" applyNumberFormat="1" applyFont="1" applyBorder="1"/>
    <xf numFmtId="1" fontId="40" fillId="0" borderId="37" xfId="0" applyNumberFormat="1" applyFont="1" applyBorder="1"/>
    <xf numFmtId="0" fontId="40" fillId="0" borderId="35" xfId="0" applyFont="1" applyBorder="1"/>
    <xf numFmtId="0" fontId="40" fillId="0" borderId="37" xfId="0" applyFont="1" applyBorder="1"/>
    <xf numFmtId="20" fontId="41" fillId="7" borderId="11" xfId="0" applyNumberFormat="1" applyFont="1" applyFill="1" applyBorder="1" applyAlignment="1">
      <alignment horizontal="center"/>
    </xf>
    <xf numFmtId="1" fontId="40" fillId="7" borderId="35" xfId="0" applyNumberFormat="1" applyFont="1" applyFill="1" applyBorder="1"/>
    <xf numFmtId="0" fontId="40" fillId="7" borderId="11" xfId="0" applyFont="1" applyFill="1" applyBorder="1"/>
    <xf numFmtId="9" fontId="40" fillId="7" borderId="35" xfId="2" applyFont="1" applyFill="1" applyBorder="1"/>
    <xf numFmtId="9" fontId="40" fillId="7" borderId="0" xfId="2" applyFont="1" applyFill="1" applyBorder="1"/>
    <xf numFmtId="0" fontId="40" fillId="0" borderId="11" xfId="0" applyFont="1" applyBorder="1"/>
    <xf numFmtId="1" fontId="40" fillId="0" borderId="35" xfId="0" applyNumberFormat="1" applyFont="1" applyBorder="1"/>
    <xf numFmtId="9" fontId="40" fillId="7" borderId="37" xfId="0" applyNumberFormat="1" applyFont="1" applyFill="1" applyBorder="1"/>
    <xf numFmtId="9" fontId="40" fillId="7" borderId="0" xfId="0" applyNumberFormat="1" applyFont="1" applyFill="1" applyBorder="1"/>
    <xf numFmtId="0" fontId="40" fillId="0" borderId="60" xfId="0" quotePrefix="1" applyFont="1" applyBorder="1"/>
    <xf numFmtId="169" fontId="40" fillId="0" borderId="38" xfId="0" applyNumberFormat="1" applyFont="1" applyBorder="1"/>
    <xf numFmtId="169" fontId="40" fillId="0" borderId="39" xfId="0" applyNumberFormat="1" applyFont="1" applyBorder="1"/>
    <xf numFmtId="169" fontId="40" fillId="0" borderId="40" xfId="0" applyNumberFormat="1" applyFont="1" applyBorder="1"/>
    <xf numFmtId="0" fontId="40" fillId="0" borderId="57" xfId="0" applyFont="1" applyBorder="1" applyAlignment="1">
      <alignment horizontal="center"/>
    </xf>
    <xf numFmtId="0" fontId="40" fillId="7" borderId="59" xfId="0" applyFont="1" applyFill="1" applyBorder="1"/>
    <xf numFmtId="0" fontId="40" fillId="7" borderId="60" xfId="0" applyFont="1" applyFill="1" applyBorder="1"/>
    <xf numFmtId="0" fontId="0" fillId="7" borderId="57" xfId="0" applyFill="1" applyBorder="1"/>
    <xf numFmtId="0" fontId="0" fillId="7" borderId="55" xfId="0" applyFill="1" applyBorder="1"/>
    <xf numFmtId="0" fontId="0" fillId="7" borderId="58" xfId="0" applyFill="1" applyBorder="1"/>
    <xf numFmtId="0" fontId="0" fillId="7" borderId="24" xfId="0" applyFill="1" applyBorder="1"/>
    <xf numFmtId="0" fontId="0" fillId="7" borderId="26" xfId="0" applyFill="1" applyBorder="1"/>
    <xf numFmtId="0" fontId="0" fillId="7" borderId="25" xfId="0" applyFill="1" applyBorder="1" applyAlignment="1">
      <alignment horizontal="center"/>
    </xf>
    <xf numFmtId="0" fontId="0" fillId="7" borderId="26" xfId="0" applyFill="1" applyBorder="1" applyAlignment="1">
      <alignment horizontal="center"/>
    </xf>
    <xf numFmtId="0" fontId="0" fillId="7" borderId="38" xfId="0" applyFill="1" applyBorder="1"/>
    <xf numFmtId="0" fontId="0" fillId="7" borderId="40" xfId="0" applyFill="1" applyBorder="1"/>
    <xf numFmtId="0" fontId="0" fillId="7" borderId="39" xfId="0" applyFill="1" applyBorder="1" applyAlignment="1">
      <alignment horizontal="center"/>
    </xf>
    <xf numFmtId="0" fontId="0" fillId="7" borderId="40" xfId="0" applyFill="1" applyBorder="1" applyAlignment="1">
      <alignment horizontal="center"/>
    </xf>
    <xf numFmtId="20" fontId="0" fillId="7" borderId="35" xfId="0" applyNumberFormat="1" applyFill="1" applyBorder="1"/>
    <xf numFmtId="0" fontId="0" fillId="7" borderId="0" xfId="0" applyFill="1" applyBorder="1" applyAlignment="1">
      <alignment horizontal="center"/>
    </xf>
    <xf numFmtId="0" fontId="0" fillId="0" borderId="35" xfId="0" applyBorder="1"/>
    <xf numFmtId="0" fontId="0" fillId="0" borderId="25" xfId="0" applyBorder="1"/>
    <xf numFmtId="0" fontId="0" fillId="0" borderId="26" xfId="0" applyBorder="1"/>
    <xf numFmtId="9" fontId="0" fillId="0" borderId="37" xfId="0" applyNumberFormat="1" applyBorder="1"/>
    <xf numFmtId="0" fontId="0" fillId="7" borderId="35" xfId="0" applyFill="1" applyBorder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9" fontId="0" fillId="0" borderId="40" xfId="0" applyNumberFormat="1" applyBorder="1"/>
    <xf numFmtId="0" fontId="3" fillId="7" borderId="24" xfId="0" applyFont="1" applyFill="1" applyBorder="1"/>
    <xf numFmtId="0" fontId="3" fillId="7" borderId="26" xfId="0" applyFont="1" applyFill="1" applyBorder="1"/>
    <xf numFmtId="0" fontId="3" fillId="7" borderId="25" xfId="0" applyFont="1" applyFill="1" applyBorder="1"/>
    <xf numFmtId="0" fontId="3" fillId="7" borderId="35" xfId="0" applyFont="1" applyFill="1" applyBorder="1"/>
    <xf numFmtId="0" fontId="3" fillId="7" borderId="37" xfId="0" applyFont="1" applyFill="1" applyBorder="1"/>
    <xf numFmtId="0" fontId="3" fillId="7" borderId="0" xfId="0" applyFont="1" applyFill="1" applyBorder="1"/>
    <xf numFmtId="0" fontId="3" fillId="0" borderId="35" xfId="0" applyFont="1" applyBorder="1"/>
    <xf numFmtId="0" fontId="3" fillId="0" borderId="37" xfId="0" applyFont="1" applyBorder="1"/>
    <xf numFmtId="9" fontId="3" fillId="0" borderId="35" xfId="2" applyFont="1" applyBorder="1"/>
    <xf numFmtId="9" fontId="3" fillId="0" borderId="0" xfId="2" applyFont="1" applyBorder="1"/>
    <xf numFmtId="9" fontId="3" fillId="7" borderId="35" xfId="2" applyFont="1" applyFill="1" applyBorder="1"/>
    <xf numFmtId="9" fontId="3" fillId="7" borderId="0" xfId="2" applyFont="1" applyFill="1" applyBorder="1"/>
    <xf numFmtId="1" fontId="3" fillId="7" borderId="35" xfId="0" applyNumberFormat="1" applyFont="1" applyFill="1" applyBorder="1"/>
    <xf numFmtId="1" fontId="3" fillId="7" borderId="0" xfId="0" applyNumberFormat="1" applyFont="1" applyFill="1" applyBorder="1"/>
    <xf numFmtId="0" fontId="3" fillId="7" borderId="38" xfId="0" applyFont="1" applyFill="1" applyBorder="1"/>
    <xf numFmtId="0" fontId="3" fillId="7" borderId="40" xfId="0" applyFont="1" applyFill="1" applyBorder="1"/>
    <xf numFmtId="0" fontId="3" fillId="7" borderId="39" xfId="0" applyFont="1" applyFill="1" applyBorder="1"/>
    <xf numFmtId="169" fontId="3" fillId="7" borderId="35" xfId="0" applyNumberFormat="1" applyFont="1" applyFill="1" applyBorder="1"/>
    <xf numFmtId="1" fontId="3" fillId="7" borderId="37" xfId="0" applyNumberFormat="1" applyFont="1" applyFill="1" applyBorder="1"/>
    <xf numFmtId="169" fontId="3" fillId="7" borderId="38" xfId="0" applyNumberFormat="1" applyFont="1" applyFill="1" applyBorder="1"/>
    <xf numFmtId="1" fontId="3" fillId="7" borderId="40" xfId="0" applyNumberFormat="1" applyFont="1" applyFill="1" applyBorder="1"/>
    <xf numFmtId="0" fontId="0" fillId="0" borderId="24" xfId="0" applyBorder="1"/>
    <xf numFmtId="0" fontId="0" fillId="0" borderId="35" xfId="0" applyNumberFormat="1" applyBorder="1"/>
    <xf numFmtId="0" fontId="3" fillId="7" borderId="35" xfId="0" applyNumberFormat="1" applyFont="1" applyFill="1" applyBorder="1"/>
    <xf numFmtId="0" fontId="0" fillId="7" borderId="24" xfId="0" applyFill="1" applyBorder="1" applyAlignment="1">
      <alignment horizontal="center"/>
    </xf>
    <xf numFmtId="0" fontId="0" fillId="7" borderId="38" xfId="0" applyFill="1" applyBorder="1" applyAlignment="1">
      <alignment horizontal="center"/>
    </xf>
    <xf numFmtId="1" fontId="3" fillId="7" borderId="0" xfId="0" applyNumberFormat="1" applyFont="1" applyFill="1" applyBorder="1" applyAlignment="1"/>
    <xf numFmtId="1" fontId="3" fillId="7" borderId="37" xfId="0" applyNumberFormat="1" applyFont="1" applyFill="1" applyBorder="1" applyAlignment="1"/>
    <xf numFmtId="1" fontId="3" fillId="7" borderId="39" xfId="0" applyNumberFormat="1" applyFont="1" applyFill="1" applyBorder="1" applyAlignment="1"/>
    <xf numFmtId="1" fontId="3" fillId="7" borderId="40" xfId="0" applyNumberFormat="1" applyFont="1" applyFill="1" applyBorder="1" applyAlignment="1"/>
    <xf numFmtId="0" fontId="3" fillId="0" borderId="37" xfId="0" applyFont="1" applyBorder="1" applyAlignment="1">
      <alignment horizontal="center"/>
    </xf>
    <xf numFmtId="0" fontId="3" fillId="7" borderId="40" xfId="0" applyFont="1" applyFill="1" applyBorder="1" applyAlignment="1">
      <alignment horizontal="center"/>
    </xf>
    <xf numFmtId="0" fontId="3" fillId="7" borderId="37" xfId="0" applyFont="1" applyFill="1" applyBorder="1" applyAlignment="1">
      <alignment horizontal="center"/>
    </xf>
    <xf numFmtId="0" fontId="3" fillId="7" borderId="26" xfId="0" applyFont="1" applyFill="1" applyBorder="1" applyAlignment="1">
      <alignment horizontal="center"/>
    </xf>
    <xf numFmtId="9" fontId="3" fillId="0" borderId="35" xfId="2" applyFont="1" applyFill="1" applyBorder="1"/>
    <xf numFmtId="0" fontId="3" fillId="0" borderId="39" xfId="0" applyFont="1" applyBorder="1"/>
    <xf numFmtId="49" fontId="3" fillId="7" borderId="31" xfId="0" applyNumberFormat="1" applyFont="1" applyFill="1" applyBorder="1" applyAlignment="1">
      <alignment horizontal="right"/>
    </xf>
    <xf numFmtId="1" fontId="3" fillId="7" borderId="33" xfId="0" applyNumberFormat="1" applyFont="1" applyFill="1" applyBorder="1"/>
    <xf numFmtId="1" fontId="3" fillId="7" borderId="33" xfId="0" applyNumberFormat="1" applyFont="1" applyFill="1" applyBorder="1" applyAlignment="1">
      <alignment horizontal="right"/>
    </xf>
    <xf numFmtId="0" fontId="25" fillId="7" borderId="28" xfId="0" applyFont="1" applyFill="1" applyBorder="1" applyAlignment="1">
      <alignment horizontal="center"/>
    </xf>
    <xf numFmtId="1" fontId="3" fillId="7" borderId="31" xfId="0" applyNumberFormat="1" applyFont="1" applyFill="1" applyBorder="1"/>
    <xf numFmtId="0" fontId="25" fillId="7" borderId="29" xfId="0" applyFont="1" applyFill="1" applyBorder="1" applyAlignment="1">
      <alignment horizontal="center"/>
    </xf>
    <xf numFmtId="1" fontId="3" fillId="7" borderId="32" xfId="0" applyNumberFormat="1" applyFont="1" applyFill="1" applyBorder="1"/>
    <xf numFmtId="1" fontId="31" fillId="7" borderId="31" xfId="0" applyNumberFormat="1" applyFont="1" applyFill="1" applyBorder="1"/>
    <xf numFmtId="0" fontId="3" fillId="7" borderId="32" xfId="0" applyFont="1" applyFill="1" applyBorder="1"/>
    <xf numFmtId="0" fontId="25" fillId="7" borderId="29" xfId="0" applyFont="1" applyFill="1" applyBorder="1" applyAlignment="1">
      <alignment horizontal="right"/>
    </xf>
    <xf numFmtId="1" fontId="3" fillId="0" borderId="51" xfId="0" applyNumberFormat="1" applyFont="1" applyFill="1" applyBorder="1"/>
    <xf numFmtId="1" fontId="3" fillId="0" borderId="32" xfId="0" applyNumberFormat="1" applyFont="1" applyFill="1" applyBorder="1"/>
    <xf numFmtId="0" fontId="3" fillId="0" borderId="51" xfId="0" applyFont="1" applyFill="1" applyBorder="1"/>
    <xf numFmtId="165" fontId="6" fillId="0" borderId="7" xfId="1" applyNumberFormat="1" applyFont="1" applyBorder="1" applyAlignment="1">
      <alignment horizontal="center"/>
    </xf>
    <xf numFmtId="14" fontId="0" fillId="0" borderId="0" xfId="0" applyNumberFormat="1"/>
    <xf numFmtId="21" fontId="0" fillId="0" borderId="0" xfId="0" applyNumberFormat="1"/>
    <xf numFmtId="0" fontId="25" fillId="0" borderId="25" xfId="0" applyNumberFormat="1" applyFont="1" applyFill="1" applyBorder="1" applyAlignment="1">
      <alignment horizontal="center"/>
    </xf>
    <xf numFmtId="1" fontId="23" fillId="0" borderId="35" xfId="0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0" fontId="25" fillId="0" borderId="24" xfId="0" applyFont="1" applyFill="1" applyBorder="1" applyAlignment="1">
      <alignment horizontal="center"/>
    </xf>
    <xf numFmtId="0" fontId="0" fillId="0" borderId="26" xfId="0" applyBorder="1" applyAlignment="1">
      <alignment horizontal="center"/>
    </xf>
    <xf numFmtId="0" fontId="25" fillId="0" borderId="26" xfId="0" applyNumberFormat="1" applyFont="1" applyFill="1" applyBorder="1" applyAlignment="1">
      <alignment horizontal="center"/>
    </xf>
    <xf numFmtId="0" fontId="40" fillId="0" borderId="35" xfId="0" applyFont="1" applyBorder="1" applyAlignment="1">
      <alignment horizontal="center"/>
    </xf>
    <xf numFmtId="0" fontId="40" fillId="0" borderId="0" xfId="0" applyFont="1" applyBorder="1" applyAlignment="1">
      <alignment horizontal="center"/>
    </xf>
    <xf numFmtId="0" fontId="40" fillId="0" borderId="38" xfId="0" applyFont="1" applyBorder="1" applyAlignment="1">
      <alignment horizontal="center"/>
    </xf>
    <xf numFmtId="0" fontId="40" fillId="0" borderId="39" xfId="0" applyFont="1" applyBorder="1" applyAlignment="1">
      <alignment horizontal="center"/>
    </xf>
    <xf numFmtId="0" fontId="42" fillId="0" borderId="39" xfId="0" applyFont="1" applyBorder="1" applyAlignment="1">
      <alignment horizontal="center"/>
    </xf>
    <xf numFmtId="171" fontId="3" fillId="0" borderId="0" xfId="0" applyNumberFormat="1" applyFont="1" applyBorder="1" applyAlignment="1">
      <alignment horizontal="center"/>
    </xf>
    <xf numFmtId="171" fontId="3" fillId="0" borderId="39" xfId="0" applyNumberFormat="1" applyFont="1" applyBorder="1" applyAlignment="1">
      <alignment horizontal="center"/>
    </xf>
    <xf numFmtId="0" fontId="24" fillId="0" borderId="25" xfId="0" applyFont="1" applyBorder="1" applyAlignment="1">
      <alignment horizontal="center"/>
    </xf>
    <xf numFmtId="0" fontId="24" fillId="0" borderId="26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24" fillId="0" borderId="37" xfId="0" applyFont="1" applyBorder="1" applyAlignment="1">
      <alignment horizontal="center"/>
    </xf>
    <xf numFmtId="9" fontId="24" fillId="0" borderId="39" xfId="2" applyFont="1" applyBorder="1" applyAlignment="1">
      <alignment horizontal="center"/>
    </xf>
    <xf numFmtId="9" fontId="24" fillId="0" borderId="40" xfId="2" applyFont="1" applyBorder="1" applyAlignment="1">
      <alignment horizontal="center"/>
    </xf>
    <xf numFmtId="0" fontId="24" fillId="0" borderId="39" xfId="0" applyFont="1" applyBorder="1" applyAlignment="1">
      <alignment horizontal="center"/>
    </xf>
    <xf numFmtId="0" fontId="24" fillId="0" borderId="40" xfId="0" applyFont="1" applyBorder="1" applyAlignment="1">
      <alignment horizontal="center"/>
    </xf>
    <xf numFmtId="0" fontId="42" fillId="0" borderId="24" xfId="0" applyFont="1" applyBorder="1" applyAlignment="1">
      <alignment horizontal="center"/>
    </xf>
    <xf numFmtId="0" fontId="42" fillId="0" borderId="25" xfId="0" applyFont="1" applyBorder="1" applyAlignment="1">
      <alignment horizontal="center"/>
    </xf>
    <xf numFmtId="169" fontId="24" fillId="0" borderId="25" xfId="0" applyNumberFormat="1" applyFont="1" applyBorder="1" applyAlignment="1">
      <alignment horizontal="center"/>
    </xf>
    <xf numFmtId="169" fontId="24" fillId="0" borderId="26" xfId="0" applyNumberFormat="1" applyFont="1" applyBorder="1" applyAlignment="1">
      <alignment horizontal="center"/>
    </xf>
    <xf numFmtId="169" fontId="24" fillId="0" borderId="0" xfId="0" applyNumberFormat="1" applyFont="1" applyBorder="1" applyAlignment="1">
      <alignment horizontal="center"/>
    </xf>
    <xf numFmtId="0" fontId="40" fillId="0" borderId="24" xfId="0" applyFont="1" applyBorder="1" applyAlignment="1">
      <alignment horizontal="center"/>
    </xf>
    <xf numFmtId="171" fontId="3" fillId="0" borderId="25" xfId="0" applyNumberFormat="1" applyFont="1" applyBorder="1" applyAlignment="1">
      <alignment horizontal="center"/>
    </xf>
    <xf numFmtId="0" fontId="40" fillId="0" borderId="57" xfId="0" applyFont="1" applyBorder="1" applyAlignment="1">
      <alignment horizontal="center"/>
    </xf>
    <xf numFmtId="0" fontId="42" fillId="0" borderId="55" xfId="0" applyFont="1" applyBorder="1" applyAlignment="1"/>
    <xf numFmtId="0" fontId="40" fillId="0" borderId="25" xfId="0" applyFont="1" applyBorder="1" applyAlignment="1">
      <alignment horizontal="center"/>
    </xf>
    <xf numFmtId="1" fontId="24" fillId="0" borderId="25" xfId="0" applyNumberFormat="1" applyFont="1" applyBorder="1" applyAlignment="1">
      <alignment horizontal="center"/>
    </xf>
    <xf numFmtId="1" fontId="24" fillId="0" borderId="26" xfId="0" applyNumberFormat="1" applyFont="1" applyBorder="1" applyAlignment="1">
      <alignment horizontal="center"/>
    </xf>
    <xf numFmtId="1" fontId="24" fillId="0" borderId="0" xfId="0" applyNumberFormat="1" applyFont="1" applyBorder="1" applyAlignment="1">
      <alignment horizontal="center"/>
    </xf>
    <xf numFmtId="1" fontId="24" fillId="0" borderId="37" xfId="0" applyNumberFormat="1" applyFont="1" applyBorder="1" applyAlignment="1">
      <alignment horizontal="center"/>
    </xf>
    <xf numFmtId="0" fontId="40" fillId="0" borderId="57" xfId="0" applyFont="1" applyBorder="1" applyAlignment="1"/>
    <xf numFmtId="0" fontId="42" fillId="0" borderId="58" xfId="0" applyFont="1" applyBorder="1" applyAlignment="1"/>
    <xf numFmtId="1" fontId="24" fillId="0" borderId="24" xfId="0" applyNumberFormat="1" applyFont="1" applyBorder="1" applyAlignment="1">
      <alignment horizontal="center"/>
    </xf>
    <xf numFmtId="1" fontId="3" fillId="0" borderId="25" xfId="0" applyNumberFormat="1" applyFont="1" applyBorder="1" applyAlignment="1">
      <alignment horizontal="center"/>
    </xf>
    <xf numFmtId="1" fontId="3" fillId="0" borderId="26" xfId="0" applyNumberFormat="1" applyFont="1" applyBorder="1" applyAlignment="1">
      <alignment horizontal="center"/>
    </xf>
    <xf numFmtId="1" fontId="24" fillId="0" borderId="35" xfId="0" applyNumberFormat="1" applyFont="1" applyBorder="1" applyAlignment="1">
      <alignment horizontal="center"/>
    </xf>
    <xf numFmtId="1" fontId="3" fillId="0" borderId="0" xfId="0" applyNumberFormat="1" applyFont="1" applyBorder="1" applyAlignment="1">
      <alignment horizontal="center"/>
    </xf>
    <xf numFmtId="1" fontId="3" fillId="0" borderId="37" xfId="0" applyNumberFormat="1" applyFont="1" applyBorder="1" applyAlignment="1">
      <alignment horizontal="center"/>
    </xf>
    <xf numFmtId="9" fontId="24" fillId="0" borderId="38" xfId="2" applyFont="1" applyBorder="1" applyAlignment="1">
      <alignment horizontal="center"/>
    </xf>
    <xf numFmtId="9" fontId="3" fillId="0" borderId="39" xfId="2" applyFont="1" applyBorder="1" applyAlignment="1">
      <alignment horizontal="center"/>
    </xf>
    <xf numFmtId="9" fontId="3" fillId="0" borderId="40" xfId="2" applyFont="1" applyBorder="1" applyAlignment="1">
      <alignment horizontal="center"/>
    </xf>
    <xf numFmtId="169" fontId="24" fillId="0" borderId="24" xfId="0" applyNumberFormat="1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169" fontId="24" fillId="0" borderId="35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37" xfId="0" applyFont="1" applyBorder="1" applyAlignment="1">
      <alignment horizontal="center"/>
    </xf>
    <xf numFmtId="169" fontId="24" fillId="0" borderId="39" xfId="0" applyNumberFormat="1" applyFont="1" applyBorder="1" applyAlignment="1">
      <alignment horizontal="center"/>
    </xf>
    <xf numFmtId="0" fontId="3" fillId="0" borderId="39" xfId="0" applyFont="1" applyBorder="1" applyAlignment="1">
      <alignment horizontal="center"/>
    </xf>
    <xf numFmtId="0" fontId="3" fillId="0" borderId="40" xfId="0" applyFont="1" applyBorder="1" applyAlignment="1">
      <alignment horizontal="center"/>
    </xf>
    <xf numFmtId="169" fontId="24" fillId="0" borderId="38" xfId="0" applyNumberFormat="1" applyFont="1" applyBorder="1" applyAlignment="1">
      <alignment horizontal="center"/>
    </xf>
    <xf numFmtId="0" fontId="40" fillId="0" borderId="55" xfId="0" applyFont="1" applyBorder="1" applyAlignment="1">
      <alignment horizontal="center"/>
    </xf>
    <xf numFmtId="0" fontId="42" fillId="0" borderId="55" xfId="0" applyFont="1" applyBorder="1" applyAlignment="1">
      <alignment horizontal="center"/>
    </xf>
    <xf numFmtId="168" fontId="39" fillId="7" borderId="57" xfId="0" applyNumberFormat="1" applyFont="1" applyFill="1" applyBorder="1" applyAlignment="1">
      <alignment horizontal="center"/>
    </xf>
    <xf numFmtId="168" fontId="39" fillId="7" borderId="55" xfId="0" applyNumberFormat="1" applyFont="1" applyFill="1" applyBorder="1" applyAlignment="1">
      <alignment horizontal="center"/>
    </xf>
    <xf numFmtId="168" fontId="39" fillId="7" borderId="58" xfId="0" applyNumberFormat="1" applyFont="1" applyFill="1" applyBorder="1" applyAlignment="1">
      <alignment horizontal="center"/>
    </xf>
    <xf numFmtId="0" fontId="40" fillId="0" borderId="58" xfId="0" applyFont="1" applyBorder="1" applyAlignment="1">
      <alignment horizontal="center"/>
    </xf>
    <xf numFmtId="0" fontId="24" fillId="7" borderId="25" xfId="0" applyFont="1" applyFill="1" applyBorder="1" applyAlignment="1"/>
    <xf numFmtId="0" fontId="0" fillId="7" borderId="26" xfId="0" applyFill="1" applyBorder="1" applyAlignment="1"/>
    <xf numFmtId="0" fontId="40" fillId="0" borderId="26" xfId="0" applyFont="1" applyBorder="1" applyAlignment="1">
      <alignment horizontal="center"/>
    </xf>
    <xf numFmtId="0" fontId="42" fillId="0" borderId="0" xfId="0" applyFont="1" applyAlignment="1">
      <alignment horizontal="center"/>
    </xf>
    <xf numFmtId="167" fontId="17" fillId="0" borderId="0" xfId="1" applyNumberFormat="1" applyFont="1" applyAlignment="1">
      <alignment horizontal="center"/>
    </xf>
    <xf numFmtId="167" fontId="34" fillId="0" borderId="0" xfId="1" applyNumberFormat="1" applyFont="1" applyAlignment="1">
      <alignment horizontal="center"/>
    </xf>
    <xf numFmtId="0" fontId="6" fillId="3" borderId="7" xfId="1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6" fillId="3" borderId="6" xfId="1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49" fontId="6" fillId="3" borderId="7" xfId="1" applyNumberFormat="1" applyFont="1" applyFill="1" applyBorder="1" applyAlignment="1">
      <alignment horizontal="center" vertical="center" wrapText="1"/>
    </xf>
    <xf numFmtId="49" fontId="0" fillId="0" borderId="14" xfId="0" applyNumberFormat="1" applyBorder="1" applyAlignment="1">
      <alignment horizontal="center" vertical="center" wrapText="1"/>
    </xf>
    <xf numFmtId="0" fontId="6" fillId="3" borderId="6" xfId="1" applyNumberFormat="1" applyFont="1" applyFill="1" applyBorder="1" applyAlignment="1">
      <alignment horizontal="center" vertical="center" wrapText="1"/>
    </xf>
    <xf numFmtId="0" fontId="0" fillId="0" borderId="13" xfId="0" applyNumberFormat="1" applyBorder="1" applyAlignment="1">
      <alignment horizontal="center" vertical="center" wrapText="1"/>
    </xf>
    <xf numFmtId="167" fontId="14" fillId="0" borderId="0" xfId="1" applyNumberFormat="1" applyFont="1" applyAlignment="1">
      <alignment horizontal="center"/>
    </xf>
    <xf numFmtId="0" fontId="6" fillId="3" borderId="7" xfId="1" applyFont="1" applyFill="1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0" fillId="0" borderId="14" xfId="0" applyBorder="1" applyAlignment="1">
      <alignment horizontal="center" vertical="center"/>
    </xf>
    <xf numFmtId="167" fontId="34" fillId="0" borderId="0" xfId="1" applyNumberFormat="1" applyFont="1" applyAlignment="1">
      <alignment horizontal="center" vertical="center"/>
    </xf>
    <xf numFmtId="172" fontId="3" fillId="7" borderId="39" xfId="0" applyNumberFormat="1" applyFont="1" applyFill="1" applyBorder="1" applyAlignment="1">
      <alignment horizontal="center"/>
    </xf>
    <xf numFmtId="172" fontId="3" fillId="7" borderId="40" xfId="0" applyNumberFormat="1" applyFont="1" applyFill="1" applyBorder="1" applyAlignment="1">
      <alignment horizontal="center"/>
    </xf>
    <xf numFmtId="0" fontId="3" fillId="7" borderId="24" xfId="0" applyFont="1" applyFill="1" applyBorder="1" applyAlignment="1"/>
    <xf numFmtId="0" fontId="3" fillId="7" borderId="25" xfId="0" applyFont="1" applyFill="1" applyBorder="1" applyAlignment="1"/>
    <xf numFmtId="0" fontId="3" fillId="7" borderId="26" xfId="0" applyFont="1" applyFill="1" applyBorder="1" applyAlignment="1"/>
    <xf numFmtId="0" fontId="3" fillId="7" borderId="39" xfId="0" applyFont="1" applyFill="1" applyBorder="1" applyAlignment="1">
      <alignment horizontal="center"/>
    </xf>
    <xf numFmtId="0" fontId="3" fillId="7" borderId="40" xfId="0" applyFont="1" applyFill="1" applyBorder="1" applyAlignment="1">
      <alignment horizontal="center"/>
    </xf>
    <xf numFmtId="0" fontId="3" fillId="7" borderId="24" xfId="0" applyFont="1" applyFill="1" applyBorder="1" applyAlignment="1">
      <alignment horizontal="center"/>
    </xf>
    <xf numFmtId="0" fontId="3" fillId="7" borderId="25" xfId="0" applyFont="1" applyFill="1" applyBorder="1" applyAlignment="1">
      <alignment horizontal="center"/>
    </xf>
    <xf numFmtId="0" fontId="3" fillId="7" borderId="26" xfId="0" applyFont="1" applyFill="1" applyBorder="1" applyAlignment="1">
      <alignment horizontal="center"/>
    </xf>
    <xf numFmtId="0" fontId="3" fillId="7" borderId="24" xfId="0" applyFont="1" applyFill="1" applyBorder="1" applyAlignment="1">
      <alignment wrapText="1"/>
    </xf>
    <xf numFmtId="0" fontId="3" fillId="7" borderId="38" xfId="0" applyFont="1" applyFill="1" applyBorder="1" applyAlignment="1">
      <alignment wrapText="1"/>
    </xf>
    <xf numFmtId="0" fontId="3" fillId="7" borderId="25" xfId="0" applyFont="1" applyFill="1" applyBorder="1" applyAlignment="1">
      <alignment wrapText="1"/>
    </xf>
    <xf numFmtId="0" fontId="3" fillId="7" borderId="39" xfId="0" applyFont="1" applyFill="1" applyBorder="1" applyAlignment="1">
      <alignment wrapText="1"/>
    </xf>
    <xf numFmtId="172" fontId="3" fillId="7" borderId="35" xfId="0" applyNumberFormat="1" applyFont="1" applyFill="1" applyBorder="1" applyAlignment="1">
      <alignment horizontal="center"/>
    </xf>
    <xf numFmtId="172" fontId="3" fillId="7" borderId="0" xfId="0" applyNumberFormat="1" applyFont="1" applyFill="1" applyBorder="1" applyAlignment="1">
      <alignment horizontal="center"/>
    </xf>
    <xf numFmtId="172" fontId="3" fillId="7" borderId="37" xfId="0" applyNumberFormat="1" applyFont="1" applyFill="1" applyBorder="1" applyAlignment="1">
      <alignment horizontal="center"/>
    </xf>
    <xf numFmtId="172" fontId="3" fillId="7" borderId="38" xfId="0" applyNumberFormat="1" applyFont="1" applyFill="1" applyBorder="1" applyAlignment="1">
      <alignment horizontal="center"/>
    </xf>
    <xf numFmtId="0" fontId="3" fillId="7" borderId="0" xfId="0" applyFont="1" applyFill="1" applyBorder="1" applyAlignment="1">
      <alignment horizontal="center"/>
    </xf>
    <xf numFmtId="0" fontId="3" fillId="7" borderId="37" xfId="0" applyFont="1" applyFill="1" applyBorder="1" applyAlignment="1">
      <alignment horizontal="center"/>
    </xf>
    <xf numFmtId="9" fontId="3" fillId="7" borderId="24" xfId="0" applyNumberFormat="1" applyFont="1" applyFill="1" applyBorder="1" applyAlignment="1">
      <alignment horizontal="center"/>
    </xf>
    <xf numFmtId="170" fontId="0" fillId="7" borderId="55" xfId="0" applyNumberFormat="1" applyFill="1" applyBorder="1" applyAlignment="1">
      <alignment horizontal="center"/>
    </xf>
    <xf numFmtId="0" fontId="42" fillId="7" borderId="26" xfId="0" applyFont="1" applyFill="1" applyBorder="1" applyAlignment="1">
      <alignment wrapText="1"/>
    </xf>
    <xf numFmtId="0" fontId="42" fillId="7" borderId="40" xfId="0" applyFont="1" applyFill="1" applyBorder="1" applyAlignment="1">
      <alignment wrapText="1"/>
    </xf>
    <xf numFmtId="0" fontId="3" fillId="7" borderId="39" xfId="0" applyFont="1" applyFill="1" applyBorder="1" applyAlignment="1"/>
    <xf numFmtId="0" fontId="3" fillId="7" borderId="40" xfId="0" applyFont="1" applyFill="1" applyBorder="1" applyAlignment="1"/>
    <xf numFmtId="0" fontId="3" fillId="7" borderId="0" xfId="0" applyFont="1" applyFill="1" applyBorder="1" applyAlignment="1"/>
    <xf numFmtId="0" fontId="3" fillId="7" borderId="37" xfId="0" applyFont="1" applyFill="1" applyBorder="1" applyAlignment="1"/>
    <xf numFmtId="172" fontId="0" fillId="0" borderId="0" xfId="0" applyNumberFormat="1"/>
    <xf numFmtId="172" fontId="0" fillId="0" borderId="37" xfId="0" applyNumberFormat="1" applyBorder="1"/>
    <xf numFmtId="1" fontId="3" fillId="7" borderId="0" xfId="0" applyNumberFormat="1" applyFont="1" applyFill="1" applyBorder="1" applyAlignment="1">
      <alignment horizontal="center"/>
    </xf>
    <xf numFmtId="1" fontId="3" fillId="7" borderId="37" xfId="0" applyNumberFormat="1" applyFont="1" applyFill="1" applyBorder="1" applyAlignment="1">
      <alignment horizontal="center"/>
    </xf>
    <xf numFmtId="1" fontId="3" fillId="7" borderId="39" xfId="0" applyNumberFormat="1" applyFont="1" applyFill="1" applyBorder="1" applyAlignment="1">
      <alignment horizontal="center"/>
    </xf>
    <xf numFmtId="1" fontId="3" fillId="7" borderId="40" xfId="0" applyNumberFormat="1" applyFont="1" applyFill="1" applyBorder="1" applyAlignment="1">
      <alignment horizontal="center"/>
    </xf>
    <xf numFmtId="0" fontId="0" fillId="0" borderId="0" xfId="0" applyAlignment="1">
      <alignment vertical="center"/>
    </xf>
    <xf numFmtId="0" fontId="36" fillId="0" borderId="0" xfId="0" applyFont="1" applyBorder="1" applyAlignment="1">
      <alignment horizontal="center" vertical="center"/>
    </xf>
    <xf numFmtId="0" fontId="43" fillId="0" borderId="0" xfId="0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36" fillId="0" borderId="52" xfId="0" applyFont="1" applyBorder="1" applyAlignment="1">
      <alignment horizontal="center" vertical="center"/>
    </xf>
    <xf numFmtId="0" fontId="36" fillId="0" borderId="63" xfId="0" applyFont="1" applyBorder="1" applyAlignment="1">
      <alignment horizontal="center" vertical="center"/>
    </xf>
    <xf numFmtId="0" fontId="36" fillId="0" borderId="64" xfId="0" applyFont="1" applyBorder="1" applyAlignment="1">
      <alignment horizontal="center" vertical="center"/>
    </xf>
    <xf numFmtId="0" fontId="37" fillId="0" borderId="65" xfId="0" applyFont="1" applyBorder="1" applyAlignment="1">
      <alignment vertical="center"/>
    </xf>
    <xf numFmtId="0" fontId="37" fillId="0" borderId="66" xfId="0" applyFont="1" applyBorder="1" applyAlignment="1">
      <alignment horizontal="center" vertical="center"/>
    </xf>
    <xf numFmtId="0" fontId="37" fillId="0" borderId="54" xfId="0" applyFont="1" applyBorder="1" applyAlignment="1">
      <alignment horizontal="center" vertical="center"/>
    </xf>
    <xf numFmtId="0" fontId="37" fillId="0" borderId="67" xfId="0" applyFont="1" applyBorder="1" applyAlignment="1">
      <alignment horizontal="center" vertical="center"/>
    </xf>
    <xf numFmtId="0" fontId="37" fillId="0" borderId="68" xfId="0" applyFont="1" applyBorder="1" applyAlignment="1">
      <alignment vertical="center"/>
    </xf>
    <xf numFmtId="0" fontId="37" fillId="0" borderId="57" xfId="0" applyFont="1" applyBorder="1" applyAlignment="1">
      <alignment horizontal="center" vertical="center"/>
    </xf>
    <xf numFmtId="0" fontId="37" fillId="0" borderId="55" xfId="0" applyFont="1" applyBorder="1" applyAlignment="1">
      <alignment horizontal="center" vertical="center"/>
    </xf>
    <xf numFmtId="0" fontId="37" fillId="0" borderId="69" xfId="0" applyFont="1" applyBorder="1" applyAlignment="1">
      <alignment horizontal="center" vertical="center"/>
    </xf>
    <xf numFmtId="0" fontId="37" fillId="0" borderId="70" xfId="0" applyFont="1" applyBorder="1" applyAlignment="1">
      <alignment vertical="center"/>
    </xf>
    <xf numFmtId="0" fontId="37" fillId="0" borderId="71" xfId="0" applyFont="1" applyBorder="1" applyAlignment="1">
      <alignment horizontal="center" vertical="center"/>
    </xf>
    <xf numFmtId="0" fontId="37" fillId="0" borderId="71" xfId="0" applyFont="1" applyBorder="1" applyAlignment="1">
      <alignment vertical="center"/>
    </xf>
    <xf numFmtId="0" fontId="37" fillId="0" borderId="72" xfId="0" applyFont="1" applyBorder="1" applyAlignment="1">
      <alignment horizontal="center" vertical="center"/>
    </xf>
    <xf numFmtId="0" fontId="37" fillId="0" borderId="73" xfId="0" applyFont="1" applyBorder="1" applyAlignment="1">
      <alignment horizontal="center" vertical="center"/>
    </xf>
    <xf numFmtId="0" fontId="37" fillId="0" borderId="0" xfId="0" applyFont="1" applyAlignment="1">
      <alignment vertical="center"/>
    </xf>
    <xf numFmtId="0" fontId="4" fillId="0" borderId="44" xfId="0" applyFont="1" applyBorder="1" applyAlignment="1">
      <alignment vertical="center"/>
    </xf>
    <xf numFmtId="0" fontId="4" fillId="0" borderId="42" xfId="0" applyFont="1" applyBorder="1" applyAlignment="1">
      <alignment horizontal="left" vertical="center"/>
    </xf>
    <xf numFmtId="0" fontId="4" fillId="0" borderId="42" xfId="0" applyFont="1" applyBorder="1" applyAlignment="1">
      <alignment vertical="center"/>
    </xf>
    <xf numFmtId="0" fontId="4" fillId="0" borderId="43" xfId="0" applyFont="1" applyBorder="1" applyAlignment="1">
      <alignment vertical="center"/>
    </xf>
    <xf numFmtId="0" fontId="4" fillId="0" borderId="74" xfId="0" applyFont="1" applyBorder="1" applyAlignment="1">
      <alignment vertical="center"/>
    </xf>
    <xf numFmtId="0" fontId="4" fillId="0" borderId="75" xfId="0" applyFont="1" applyBorder="1" applyAlignment="1">
      <alignment horizontal="left" vertical="center"/>
    </xf>
    <xf numFmtId="0" fontId="4" fillId="0" borderId="76" xfId="0" applyFont="1" applyBorder="1" applyAlignment="1">
      <alignment horizontal="left" vertical="center"/>
    </xf>
    <xf numFmtId="0" fontId="4" fillId="0" borderId="71" xfId="0" applyFont="1" applyBorder="1" applyAlignment="1">
      <alignment vertical="center"/>
    </xf>
    <xf numFmtId="0" fontId="0" fillId="0" borderId="75" xfId="0" applyBorder="1" applyAlignment="1">
      <alignment vertical="center"/>
    </xf>
    <xf numFmtId="0" fontId="4" fillId="0" borderId="73" xfId="0" applyFont="1" applyBorder="1" applyAlignment="1">
      <alignment horizontal="left" vertical="center"/>
    </xf>
    <xf numFmtId="0" fontId="0" fillId="0" borderId="44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37" fillId="0" borderId="77" xfId="0" applyFont="1" applyBorder="1" applyAlignment="1">
      <alignment horizontal="center" vertical="center"/>
    </xf>
    <xf numFmtId="0" fontId="4" fillId="0" borderId="53" xfId="0" applyFont="1" applyBorder="1" applyAlignment="1">
      <alignment horizontal="center" vertical="center"/>
    </xf>
    <xf numFmtId="0" fontId="38" fillId="0" borderId="53" xfId="0" applyFont="1" applyBorder="1" applyAlignment="1">
      <alignment horizontal="center" vertical="center"/>
    </xf>
    <xf numFmtId="0" fontId="37" fillId="0" borderId="77" xfId="0" applyFont="1" applyBorder="1" applyAlignment="1">
      <alignment vertical="center"/>
    </xf>
    <xf numFmtId="0" fontId="0" fillId="0" borderId="54" xfId="0" applyBorder="1" applyAlignment="1">
      <alignment vertical="center"/>
    </xf>
    <xf numFmtId="0" fontId="45" fillId="0" borderId="61" xfId="0" applyFont="1" applyBorder="1" applyAlignment="1">
      <alignment horizontal="center" vertical="center"/>
    </xf>
    <xf numFmtId="0" fontId="1" fillId="0" borderId="61" xfId="0" applyFont="1" applyFill="1" applyBorder="1" applyAlignment="1">
      <alignment horizontal="center" vertical="center"/>
    </xf>
    <xf numFmtId="0" fontId="46" fillId="0" borderId="61" xfId="0" applyFont="1" applyBorder="1" applyAlignment="1">
      <alignment horizontal="center" vertical="center"/>
    </xf>
    <xf numFmtId="0" fontId="37" fillId="0" borderId="78" xfId="0" applyFont="1" applyBorder="1" applyAlignment="1">
      <alignment vertical="center"/>
    </xf>
    <xf numFmtId="0" fontId="0" fillId="0" borderId="55" xfId="0" applyBorder="1" applyAlignment="1">
      <alignment vertical="center"/>
    </xf>
    <xf numFmtId="0" fontId="45" fillId="0" borderId="62" xfId="0" applyFont="1" applyBorder="1" applyAlignment="1">
      <alignment horizontal="center" vertical="center"/>
    </xf>
    <xf numFmtId="0" fontId="1" fillId="0" borderId="62" xfId="0" applyFont="1" applyFill="1" applyBorder="1" applyAlignment="1">
      <alignment horizontal="center" vertical="center"/>
    </xf>
    <xf numFmtId="0" fontId="46" fillId="0" borderId="62" xfId="0" applyFont="1" applyBorder="1" applyAlignment="1">
      <alignment horizontal="center" vertical="center"/>
    </xf>
    <xf numFmtId="172" fontId="45" fillId="0" borderId="62" xfId="0" applyNumberFormat="1" applyFont="1" applyBorder="1" applyAlignment="1">
      <alignment horizontal="center" vertical="center"/>
    </xf>
    <xf numFmtId="172" fontId="1" fillId="0" borderId="62" xfId="0" applyNumberFormat="1" applyFont="1" applyFill="1" applyBorder="1" applyAlignment="1">
      <alignment horizontal="center" vertical="center"/>
    </xf>
    <xf numFmtId="172" fontId="46" fillId="0" borderId="62" xfId="0" applyNumberFormat="1" applyFont="1" applyBorder="1" applyAlignment="1">
      <alignment horizontal="center" vertical="center"/>
    </xf>
    <xf numFmtId="0" fontId="37" fillId="0" borderId="74" xfId="0" applyFont="1" applyBorder="1" applyAlignment="1">
      <alignment vertical="center"/>
    </xf>
    <xf numFmtId="172" fontId="45" fillId="0" borderId="79" xfId="0" applyNumberFormat="1" applyFont="1" applyBorder="1" applyAlignment="1">
      <alignment horizontal="center" vertical="center"/>
    </xf>
    <xf numFmtId="172" fontId="1" fillId="0" borderId="79" xfId="0" applyNumberFormat="1" applyFont="1" applyFill="1" applyBorder="1" applyAlignment="1">
      <alignment horizontal="center" vertical="center"/>
    </xf>
    <xf numFmtId="172" fontId="46" fillId="0" borderId="79" xfId="0" applyNumberFormat="1" applyFont="1" applyBorder="1" applyAlignment="1">
      <alignment horizontal="center" vertical="center"/>
    </xf>
  </cellXfs>
  <cellStyles count="3">
    <cellStyle name="Normal" xfId="0" builtinId="0"/>
    <cellStyle name="Normal_VITESSESBR" xfId="1"/>
    <cellStyle name="Pourcentage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6785730968074243E-2"/>
          <c:y val="7.462722824951537E-2"/>
          <c:w val="0.89413320993428747"/>
          <c:h val="0.845775253494507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Synthese!$Z$11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33993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Synthese!$A$12:$A$18</c:f>
              <c:strCache>
                <c:ptCount val="7"/>
                <c:pt idx="0">
                  <c:v>12 jeu.</c:v>
                </c:pt>
                <c:pt idx="1">
                  <c:v>13 ven.</c:v>
                </c:pt>
                <c:pt idx="2">
                  <c:v>14 sam.</c:v>
                </c:pt>
                <c:pt idx="3">
                  <c:v>15 dim.</c:v>
                </c:pt>
                <c:pt idx="4">
                  <c:v>16 lun.</c:v>
                </c:pt>
                <c:pt idx="5">
                  <c:v>17 mar.</c:v>
                </c:pt>
                <c:pt idx="6">
                  <c:v>18 mer.</c:v>
                </c:pt>
              </c:strCache>
            </c:strRef>
          </c:cat>
          <c:val>
            <c:numRef>
              <c:f>Synthese!$Z$12:$Z$18</c:f>
              <c:numCache>
                <c:formatCode>0</c:formatCode>
                <c:ptCount val="7"/>
                <c:pt idx="0">
                  <c:v>539</c:v>
                </c:pt>
                <c:pt idx="1">
                  <c:v>559</c:v>
                </c:pt>
                <c:pt idx="2">
                  <c:v>347</c:v>
                </c:pt>
                <c:pt idx="3">
                  <c:v>234</c:v>
                </c:pt>
                <c:pt idx="4">
                  <c:v>486</c:v>
                </c:pt>
                <c:pt idx="5">
                  <c:v>478</c:v>
                </c:pt>
                <c:pt idx="6">
                  <c:v>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88-4996-9E3D-D62E0AF7869C}"/>
            </c:ext>
          </c:extLst>
        </c:ser>
        <c:ser>
          <c:idx val="2"/>
          <c:order val="1"/>
          <c:tx>
            <c:strRef>
              <c:f>Synthese!$AA$11</c:f>
              <c:strCache>
                <c:ptCount val="1"/>
                <c:pt idx="0">
                  <c:v>PL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Synthese!$A$12:$A$18</c:f>
              <c:strCache>
                <c:ptCount val="7"/>
                <c:pt idx="0">
                  <c:v>12 jeu.</c:v>
                </c:pt>
                <c:pt idx="1">
                  <c:v>13 ven.</c:v>
                </c:pt>
                <c:pt idx="2">
                  <c:v>14 sam.</c:v>
                </c:pt>
                <c:pt idx="3">
                  <c:v>15 dim.</c:v>
                </c:pt>
                <c:pt idx="4">
                  <c:v>16 lun.</c:v>
                </c:pt>
                <c:pt idx="5">
                  <c:v>17 mar.</c:v>
                </c:pt>
                <c:pt idx="6">
                  <c:v>18 mer.</c:v>
                </c:pt>
              </c:strCache>
            </c:strRef>
          </c:cat>
          <c:val>
            <c:numRef>
              <c:f>Synthese!$AA$12:$AA$18</c:f>
              <c:numCache>
                <c:formatCode>0</c:formatCode>
                <c:ptCount val="7"/>
                <c:pt idx="0">
                  <c:v>285</c:v>
                </c:pt>
                <c:pt idx="1">
                  <c:v>273</c:v>
                </c:pt>
                <c:pt idx="2">
                  <c:v>40</c:v>
                </c:pt>
                <c:pt idx="3">
                  <c:v>5</c:v>
                </c:pt>
                <c:pt idx="4">
                  <c:v>256</c:v>
                </c:pt>
                <c:pt idx="5">
                  <c:v>267</c:v>
                </c:pt>
                <c:pt idx="6">
                  <c:v>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88-4996-9E3D-D62E0AF78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479296"/>
        <c:axId val="55481088"/>
      </c:barChart>
      <c:catAx>
        <c:axId val="5547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5481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5481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54792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5153120486587528"/>
          <c:y val="0.4925397064468014"/>
          <c:w val="4.0816351951351228E-2"/>
          <c:h val="0.194030793448739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-3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1'!$E$4:$E$27</c:f>
              <c:numCache>
                <c:formatCode>General_)</c:formatCode>
                <c:ptCount val="24"/>
                <c:pt idx="0">
                  <c:v>3</c:v>
                </c:pt>
                <c:pt idx="1">
                  <c:v>4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8</c:v>
                </c:pt>
                <c:pt idx="6">
                  <c:v>3</c:v>
                </c:pt>
                <c:pt idx="7">
                  <c:v>7</c:v>
                </c:pt>
                <c:pt idx="8">
                  <c:v>11</c:v>
                </c:pt>
                <c:pt idx="9">
                  <c:v>21</c:v>
                </c:pt>
                <c:pt idx="10">
                  <c:v>27</c:v>
                </c:pt>
                <c:pt idx="11">
                  <c:v>17</c:v>
                </c:pt>
                <c:pt idx="12">
                  <c:v>32</c:v>
                </c:pt>
                <c:pt idx="13">
                  <c:v>20</c:v>
                </c:pt>
                <c:pt idx="14">
                  <c:v>26</c:v>
                </c:pt>
                <c:pt idx="15">
                  <c:v>18</c:v>
                </c:pt>
                <c:pt idx="16">
                  <c:v>17</c:v>
                </c:pt>
                <c:pt idx="17">
                  <c:v>28</c:v>
                </c:pt>
                <c:pt idx="18">
                  <c:v>35</c:v>
                </c:pt>
                <c:pt idx="19">
                  <c:v>24</c:v>
                </c:pt>
                <c:pt idx="20">
                  <c:v>17</c:v>
                </c:pt>
                <c:pt idx="21">
                  <c:v>10</c:v>
                </c:pt>
                <c:pt idx="22">
                  <c:v>7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85-42AC-9187-32E524E51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724480"/>
        <c:axId val="56980224"/>
      </c:areaChart>
      <c:catAx>
        <c:axId val="567244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9802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6980224"/>
        <c:scaling>
          <c:orientation val="minMax"/>
          <c:max val="6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724480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1'!$F$4:$F$27</c:f>
              <c:numCache>
                <c:formatCode>General_)</c:formatCode>
                <c:ptCount val="24"/>
                <c:pt idx="0">
                  <c:v>6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5</c:v>
                </c:pt>
                <c:pt idx="8">
                  <c:v>9</c:v>
                </c:pt>
                <c:pt idx="9">
                  <c:v>11</c:v>
                </c:pt>
                <c:pt idx="10">
                  <c:v>15</c:v>
                </c:pt>
                <c:pt idx="11">
                  <c:v>15</c:v>
                </c:pt>
                <c:pt idx="12">
                  <c:v>10</c:v>
                </c:pt>
                <c:pt idx="13">
                  <c:v>16</c:v>
                </c:pt>
                <c:pt idx="14">
                  <c:v>13</c:v>
                </c:pt>
                <c:pt idx="15">
                  <c:v>16</c:v>
                </c:pt>
                <c:pt idx="16">
                  <c:v>16</c:v>
                </c:pt>
                <c:pt idx="17">
                  <c:v>35</c:v>
                </c:pt>
                <c:pt idx="18">
                  <c:v>22</c:v>
                </c:pt>
                <c:pt idx="19">
                  <c:v>11</c:v>
                </c:pt>
                <c:pt idx="20">
                  <c:v>8</c:v>
                </c:pt>
                <c:pt idx="21">
                  <c:v>7</c:v>
                </c:pt>
                <c:pt idx="22">
                  <c:v>6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C7-4DD9-BD91-8960A767A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019776"/>
        <c:axId val="57021568"/>
      </c:areaChart>
      <c:catAx>
        <c:axId val="57019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215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7021568"/>
        <c:scaling>
          <c:orientation val="minMax"/>
          <c:max val="6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1977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1'!$G$4:$G$27</c:f>
              <c:numCache>
                <c:formatCode>General_)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12</c:v>
                </c:pt>
                <c:pt idx="5">
                  <c:v>15</c:v>
                </c:pt>
                <c:pt idx="6">
                  <c:v>13</c:v>
                </c:pt>
                <c:pt idx="7">
                  <c:v>37</c:v>
                </c:pt>
                <c:pt idx="8">
                  <c:v>51</c:v>
                </c:pt>
                <c:pt idx="9">
                  <c:v>25</c:v>
                </c:pt>
                <c:pt idx="10">
                  <c:v>31</c:v>
                </c:pt>
                <c:pt idx="11">
                  <c:v>34</c:v>
                </c:pt>
                <c:pt idx="12">
                  <c:v>41</c:v>
                </c:pt>
                <c:pt idx="13">
                  <c:v>26</c:v>
                </c:pt>
                <c:pt idx="14">
                  <c:v>11</c:v>
                </c:pt>
                <c:pt idx="15">
                  <c:v>25</c:v>
                </c:pt>
                <c:pt idx="16">
                  <c:v>30</c:v>
                </c:pt>
                <c:pt idx="17">
                  <c:v>46</c:v>
                </c:pt>
                <c:pt idx="18">
                  <c:v>37</c:v>
                </c:pt>
                <c:pt idx="19">
                  <c:v>21</c:v>
                </c:pt>
                <c:pt idx="20">
                  <c:v>14</c:v>
                </c:pt>
                <c:pt idx="21">
                  <c:v>3</c:v>
                </c:pt>
                <c:pt idx="22">
                  <c:v>6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14-4DFE-ADE8-ADEFCDBE7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057280"/>
        <c:axId val="57058816"/>
      </c:areaChart>
      <c:catAx>
        <c:axId val="570572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588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7058816"/>
        <c:scaling>
          <c:orientation val="minMax"/>
          <c:max val="6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57280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1'!$H$4:$H$27</c:f>
              <c:numCache>
                <c:formatCode>General_)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21</c:v>
                </c:pt>
                <c:pt idx="5">
                  <c:v>6</c:v>
                </c:pt>
                <c:pt idx="6">
                  <c:v>10</c:v>
                </c:pt>
                <c:pt idx="7">
                  <c:v>34</c:v>
                </c:pt>
                <c:pt idx="8">
                  <c:v>56</c:v>
                </c:pt>
                <c:pt idx="9">
                  <c:v>32</c:v>
                </c:pt>
                <c:pt idx="10">
                  <c:v>31</c:v>
                </c:pt>
                <c:pt idx="11">
                  <c:v>27</c:v>
                </c:pt>
                <c:pt idx="12">
                  <c:v>29</c:v>
                </c:pt>
                <c:pt idx="13">
                  <c:v>27</c:v>
                </c:pt>
                <c:pt idx="14">
                  <c:v>18</c:v>
                </c:pt>
                <c:pt idx="15">
                  <c:v>24</c:v>
                </c:pt>
                <c:pt idx="16">
                  <c:v>32</c:v>
                </c:pt>
                <c:pt idx="17">
                  <c:v>43</c:v>
                </c:pt>
                <c:pt idx="18">
                  <c:v>39</c:v>
                </c:pt>
                <c:pt idx="19">
                  <c:v>17</c:v>
                </c:pt>
                <c:pt idx="20">
                  <c:v>18</c:v>
                </c:pt>
                <c:pt idx="21">
                  <c:v>8</c:v>
                </c:pt>
                <c:pt idx="22">
                  <c:v>4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4A-4A1B-80EF-E6E90AD2F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094528"/>
        <c:axId val="57096064"/>
      </c:areaChart>
      <c:catAx>
        <c:axId val="570945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960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7096064"/>
        <c:scaling>
          <c:orientation val="minMax"/>
          <c:max val="6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09452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1'!$I$4:$I$27</c:f>
              <c:numCache>
                <c:formatCode>General_)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23</c:v>
                </c:pt>
                <c:pt idx="5">
                  <c:v>9</c:v>
                </c:pt>
                <c:pt idx="6">
                  <c:v>11</c:v>
                </c:pt>
                <c:pt idx="7">
                  <c:v>35</c:v>
                </c:pt>
                <c:pt idx="8">
                  <c:v>37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31</c:v>
                </c:pt>
                <c:pt idx="13">
                  <c:v>29</c:v>
                </c:pt>
                <c:pt idx="14">
                  <c:v>29</c:v>
                </c:pt>
                <c:pt idx="15">
                  <c:v>32</c:v>
                </c:pt>
                <c:pt idx="16">
                  <c:v>39</c:v>
                </c:pt>
                <c:pt idx="17">
                  <c:v>33</c:v>
                </c:pt>
                <c:pt idx="18">
                  <c:v>33</c:v>
                </c:pt>
                <c:pt idx="19">
                  <c:v>28</c:v>
                </c:pt>
                <c:pt idx="20">
                  <c:v>13</c:v>
                </c:pt>
                <c:pt idx="21">
                  <c:v>6</c:v>
                </c:pt>
                <c:pt idx="22">
                  <c:v>7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C2-43DB-99D2-FF3F8BF89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119488"/>
        <c:axId val="57121024"/>
      </c:areaChart>
      <c:catAx>
        <c:axId val="571194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1210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7121024"/>
        <c:scaling>
          <c:orientation val="minMax"/>
          <c:max val="6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11948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315831741865847"/>
          <c:y val="6.8627779506450604E-2"/>
          <c:w val="0.67434318838531249"/>
          <c:h val="0.73039565331865308"/>
        </c:manualLayout>
      </c:layout>
      <c:barChart>
        <c:barDir val="bar"/>
        <c:grouping val="clustered"/>
        <c:varyColors val="0"/>
        <c:ser>
          <c:idx val="0"/>
          <c:order val="0"/>
          <c:spPr>
            <a:pattFill prst="pct50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056-4166-976F-91073BDAA4C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056-4166-976F-91073BDAA4CE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9056-4166-976F-91073BDAA4C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9056-4166-976F-91073BDAA4CE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9056-4166-976F-91073BDAA4CE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9056-4166-976F-91073BDAA4CE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9056-4166-976F-91073BDAA4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'DebitVL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'DebitVL sens 1'!$C$39:$I$39</c:f>
              <c:numCache>
                <c:formatCode>General</c:formatCode>
                <c:ptCount val="7"/>
                <c:pt idx="0">
                  <c:v>539</c:v>
                </c:pt>
                <c:pt idx="1">
                  <c:v>559</c:v>
                </c:pt>
                <c:pt idx="2">
                  <c:v>347</c:v>
                </c:pt>
                <c:pt idx="3">
                  <c:v>234</c:v>
                </c:pt>
                <c:pt idx="4">
                  <c:v>486</c:v>
                </c:pt>
                <c:pt idx="5">
                  <c:v>478</c:v>
                </c:pt>
                <c:pt idx="6">
                  <c:v>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056-4166-976F-91073BDAA4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7249792"/>
        <c:axId val="57251328"/>
      </c:barChart>
      <c:catAx>
        <c:axId val="57249792"/>
        <c:scaling>
          <c:orientation val="minMax"/>
        </c:scaling>
        <c:delete val="0"/>
        <c:axPos val="l"/>
        <c:numFmt formatCode="ddd\ dd\ mmm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251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2513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24979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5234284470198657E-2"/>
          <c:y val="4.0372732028720708E-2"/>
          <c:w val="0.94184242307592192"/>
          <c:h val="0.8726721307746547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'!$C$3:$N$4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'!$C$29:$N$29</c:f>
              <c:numCache>
                <c:formatCode>General</c:formatCode>
                <c:ptCount val="12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14</c:v>
                </c:pt>
                <c:pt idx="5">
                  <c:v>69</c:v>
                </c:pt>
                <c:pt idx="6">
                  <c:v>181</c:v>
                </c:pt>
                <c:pt idx="7">
                  <c:v>125</c:v>
                </c:pt>
                <c:pt idx="8">
                  <c:v>79</c:v>
                </c:pt>
                <c:pt idx="9">
                  <c:v>29</c:v>
                </c:pt>
                <c:pt idx="10">
                  <c:v>31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01-423F-8FE8-8E19DCF08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147392"/>
        <c:axId val="57148928"/>
        <c:axId val="0"/>
      </c:bar3DChart>
      <c:catAx>
        <c:axId val="5714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1489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148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14739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515103338632761E-2"/>
          <c:y val="4.4025292432231591E-2"/>
          <c:w val="0.93163751987281396"/>
          <c:h val="0.833335892467240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'!$C$61:$N$62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'!$C$87:$N$87</c:f>
              <c:numCache>
                <c:formatCode>General</c:formatCode>
                <c:ptCount val="12"/>
                <c:pt idx="0">
                  <c:v>8</c:v>
                </c:pt>
                <c:pt idx="1">
                  <c:v>5</c:v>
                </c:pt>
                <c:pt idx="2">
                  <c:v>7</c:v>
                </c:pt>
                <c:pt idx="3">
                  <c:v>8</c:v>
                </c:pt>
                <c:pt idx="4">
                  <c:v>24</c:v>
                </c:pt>
                <c:pt idx="5">
                  <c:v>105</c:v>
                </c:pt>
                <c:pt idx="6">
                  <c:v>146</c:v>
                </c:pt>
                <c:pt idx="7">
                  <c:v>126</c:v>
                </c:pt>
                <c:pt idx="8">
                  <c:v>70</c:v>
                </c:pt>
                <c:pt idx="9">
                  <c:v>43</c:v>
                </c:pt>
                <c:pt idx="10">
                  <c:v>17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3D-4B82-BA7F-30242323D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190656"/>
        <c:axId val="57200640"/>
        <c:axId val="0"/>
      </c:bar3DChart>
      <c:catAx>
        <c:axId val="5719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2006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200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19065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400" verticalDpi="4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374043846297312E-2"/>
          <c:y val="4.2682990369828942E-2"/>
          <c:w val="0.93185492077224319"/>
          <c:h val="0.8384158822644971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'!$C$116:$N$117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'!$C$142:$N$142</c:f>
              <c:numCache>
                <c:formatCode>General</c:formatCode>
                <c:ptCount val="12"/>
                <c:pt idx="0">
                  <c:v>3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10</c:v>
                </c:pt>
                <c:pt idx="5">
                  <c:v>52</c:v>
                </c:pt>
                <c:pt idx="6">
                  <c:v>97</c:v>
                </c:pt>
                <c:pt idx="7">
                  <c:v>82</c:v>
                </c:pt>
                <c:pt idx="8">
                  <c:v>55</c:v>
                </c:pt>
                <c:pt idx="9">
                  <c:v>29</c:v>
                </c:pt>
                <c:pt idx="10">
                  <c:v>14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89-408A-AC2D-6351FE8E5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572352"/>
        <c:axId val="57574144"/>
        <c:axId val="0"/>
      </c:bar3DChart>
      <c:catAx>
        <c:axId val="5757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574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574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57235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164071868277949E-2"/>
          <c:y val="4.3343653250774002E-2"/>
          <c:w val="0.93375466235787674"/>
          <c:h val="0.8359133126934986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'!$C$174:$N$175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'!$C$200:$N$200</c:f>
              <c:numCache>
                <c:formatCode>General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29</c:v>
                </c:pt>
                <c:pt idx="6">
                  <c:v>66</c:v>
                </c:pt>
                <c:pt idx="7">
                  <c:v>67</c:v>
                </c:pt>
                <c:pt idx="8">
                  <c:v>50</c:v>
                </c:pt>
                <c:pt idx="9">
                  <c:v>11</c:v>
                </c:pt>
                <c:pt idx="10">
                  <c:v>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A-4EAC-BD4D-1FFDE7139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602048"/>
        <c:axId val="57603584"/>
        <c:axId val="0"/>
      </c:bar3DChart>
      <c:catAx>
        <c:axId val="5760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03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603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0204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Synthese!#REF!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BDD-4AD6-B7D5-32B037277391}"/>
            </c:ext>
          </c:extLst>
        </c:ser>
        <c:ser>
          <c:idx val="2"/>
          <c:order val="1"/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Synthese!#REF!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BDD-4AD6-B7D5-32B037277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189696"/>
        <c:axId val="56191232"/>
      </c:barChart>
      <c:catAx>
        <c:axId val="5618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1912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191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1896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444513337849309E-2"/>
          <c:y val="4.2553191489361708E-2"/>
          <c:w val="0.93174747604705499"/>
          <c:h val="0.838905775075987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'!$C$231:$N$232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'!$C$257:$N$257</c:f>
              <c:numCache>
                <c:formatCode>General</c:formatCode>
                <c:ptCount val="12"/>
                <c:pt idx="0">
                  <c:v>6</c:v>
                </c:pt>
                <c:pt idx="1">
                  <c:v>5</c:v>
                </c:pt>
                <c:pt idx="2">
                  <c:v>1</c:v>
                </c:pt>
                <c:pt idx="3">
                  <c:v>4</c:v>
                </c:pt>
                <c:pt idx="4">
                  <c:v>12</c:v>
                </c:pt>
                <c:pt idx="5">
                  <c:v>67</c:v>
                </c:pt>
                <c:pt idx="6">
                  <c:v>148</c:v>
                </c:pt>
                <c:pt idx="7">
                  <c:v>106</c:v>
                </c:pt>
                <c:pt idx="8">
                  <c:v>76</c:v>
                </c:pt>
                <c:pt idx="9">
                  <c:v>39</c:v>
                </c:pt>
                <c:pt idx="10">
                  <c:v>20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A9-4E9B-AAA8-8CA90663E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295616"/>
        <c:axId val="57297152"/>
        <c:axId val="0"/>
      </c:bar3DChart>
      <c:catAx>
        <c:axId val="5729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297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297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29561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400" verticalDpi="-4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2.8708178684738034E-2"/>
          <c:y val="1.2307710798844351E-2"/>
          <c:w val="0.95853418830708659"/>
          <c:h val="0.8369243343214158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'!$C$289:$N$290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'!$C$315:$N$315</c:f>
              <c:numCache>
                <c:formatCode>General</c:formatCode>
                <c:ptCount val="12"/>
                <c:pt idx="0">
                  <c:v>4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16</c:v>
                </c:pt>
                <c:pt idx="5">
                  <c:v>79</c:v>
                </c:pt>
                <c:pt idx="6">
                  <c:v>147</c:v>
                </c:pt>
                <c:pt idx="7">
                  <c:v>110</c:v>
                </c:pt>
                <c:pt idx="8">
                  <c:v>56</c:v>
                </c:pt>
                <c:pt idx="9">
                  <c:v>34</c:v>
                </c:pt>
                <c:pt idx="10">
                  <c:v>23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85-4316-B276-B7C8992D6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611776"/>
        <c:axId val="57613312"/>
        <c:axId val="0"/>
      </c:bar3DChart>
      <c:catAx>
        <c:axId val="5761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13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613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11776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682926829268317E-2"/>
          <c:y val="4.1055718475073298E-2"/>
          <c:w val="0.93445121951219523"/>
          <c:h val="0.844574780058650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'!$C$347:$N$348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'!$C$373:$N$373</c:f>
              <c:numCache>
                <c:formatCode>General</c:formatCode>
                <c:ptCount val="12"/>
                <c:pt idx="0">
                  <c:v>10</c:v>
                </c:pt>
                <c:pt idx="1">
                  <c:v>5</c:v>
                </c:pt>
                <c:pt idx="2">
                  <c:v>11</c:v>
                </c:pt>
                <c:pt idx="3">
                  <c:v>6</c:v>
                </c:pt>
                <c:pt idx="4">
                  <c:v>19</c:v>
                </c:pt>
                <c:pt idx="5">
                  <c:v>85</c:v>
                </c:pt>
                <c:pt idx="6">
                  <c:v>131</c:v>
                </c:pt>
                <c:pt idx="7">
                  <c:v>101</c:v>
                </c:pt>
                <c:pt idx="8">
                  <c:v>76</c:v>
                </c:pt>
                <c:pt idx="9">
                  <c:v>27</c:v>
                </c:pt>
                <c:pt idx="10">
                  <c:v>15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65-495A-99BC-FC4096874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637120"/>
        <c:axId val="57638912"/>
        <c:axId val="0"/>
      </c:bar3DChart>
      <c:catAx>
        <c:axId val="5763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38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638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3712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3076923076923089E-2"/>
          <c:y val="4.4871935321311986E-2"/>
          <c:w val="0.94000000000000006"/>
          <c:h val="0.8301308034442718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'VITESSEVL sens 1 '!$C$405:$N$406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'VITESSEVL sens 1 '!$C$431:$N$431</c:f>
              <c:numCache>
                <c:formatCode>General</c:formatCode>
                <c:ptCount val="12"/>
                <c:pt idx="0">
                  <c:v>39</c:v>
                </c:pt>
                <c:pt idx="1">
                  <c:v>20</c:v>
                </c:pt>
                <c:pt idx="2">
                  <c:v>25</c:v>
                </c:pt>
                <c:pt idx="3">
                  <c:v>26</c:v>
                </c:pt>
                <c:pt idx="4">
                  <c:v>98</c:v>
                </c:pt>
                <c:pt idx="5">
                  <c:v>486</c:v>
                </c:pt>
                <c:pt idx="6">
                  <c:v>916</c:v>
                </c:pt>
                <c:pt idx="7">
                  <c:v>717</c:v>
                </c:pt>
                <c:pt idx="8">
                  <c:v>462</c:v>
                </c:pt>
                <c:pt idx="9">
                  <c:v>212</c:v>
                </c:pt>
                <c:pt idx="10">
                  <c:v>126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43-469D-BFA5-924386763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7646080"/>
        <c:axId val="57750272"/>
        <c:axId val="0"/>
      </c:bar3DChart>
      <c:catAx>
        <c:axId val="5764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750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750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64608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1347626339969377E-2"/>
          <c:y val="6.1135501534144578E-2"/>
          <c:w val="0.9402756508422665"/>
          <c:h val="0.7729274122531140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'DebitPL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'DebitPL sens 1'!$C$39:$I$39</c:f>
              <c:numCache>
                <c:formatCode>General</c:formatCode>
                <c:ptCount val="7"/>
                <c:pt idx="0">
                  <c:v>285</c:v>
                </c:pt>
                <c:pt idx="1">
                  <c:v>273</c:v>
                </c:pt>
                <c:pt idx="2">
                  <c:v>40</c:v>
                </c:pt>
                <c:pt idx="3">
                  <c:v>5</c:v>
                </c:pt>
                <c:pt idx="4">
                  <c:v>256</c:v>
                </c:pt>
                <c:pt idx="5">
                  <c:v>267</c:v>
                </c:pt>
                <c:pt idx="6">
                  <c:v>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01-462B-98B3-6D97C703F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8997760"/>
        <c:axId val="58999552"/>
        <c:axId val="0"/>
      </c:bar3DChart>
      <c:catAx>
        <c:axId val="58997760"/>
        <c:scaling>
          <c:orientation val="minMax"/>
        </c:scaling>
        <c:delete val="0"/>
        <c:axPos val="b"/>
        <c:numFmt formatCode="ddd\ dd\ mmm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999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8999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899776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220880030255491"/>
          <c:y val="0.17768595041322316"/>
          <c:w val="0.43251566133326352"/>
          <c:h val="0.6446280991735539"/>
        </c:manualLayout>
      </c:layout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E4A3-420C-9B3F-589D2F8EEC47}"/>
              </c:ext>
            </c:extLst>
          </c:dPt>
          <c:dPt>
            <c:idx val="1"/>
            <c:bubble3D val="0"/>
            <c:spPr>
              <a:pattFill prst="pct50">
                <a:fgClr>
                  <a:srgbClr val="FF00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4A3-420C-9B3F-589D2F8EEC47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E4A3-420C-9B3F-589D2F8EEC47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E4A3-420C-9B3F-589D2F8EEC47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'DebitPL sens 1'!$J$31:$K$31</c:f>
              <c:strCache>
                <c:ptCount val="2"/>
                <c:pt idx="0">
                  <c:v>Semaine</c:v>
                </c:pt>
                <c:pt idx="1">
                  <c:v>Week end</c:v>
                </c:pt>
              </c:strCache>
            </c:strRef>
          </c:cat>
          <c:val>
            <c:numRef>
              <c:f>'DebitPL sens 1'!$J$35:$K$35</c:f>
              <c:numCache>
                <c:formatCode>0%</c:formatCode>
                <c:ptCount val="2"/>
                <c:pt idx="0">
                  <c:v>0.96815286624203822</c:v>
                </c:pt>
                <c:pt idx="1">
                  <c:v>3.1847133757961783E-2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A3-420C-9B3F-589D2F8EEC47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1872950034766393E-2"/>
          <c:w val="0.92934087182710468"/>
          <c:h val="0.7632522002888284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51C-46DF-87A6-17F96706ADCC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51C-46DF-87A6-17F96706ADCC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951C-46DF-87A6-17F96706ADCC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951C-46DF-87A6-17F96706ADCC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951C-46DF-87A6-17F96706ADCC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951C-46DF-87A6-17F96706ADCC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951C-46DF-87A6-17F96706ADCC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951C-46DF-87A6-17F96706ADCC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951C-46DF-87A6-17F96706ADCC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951C-46DF-87A6-17F96706ADCC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951C-46DF-87A6-17F96706ADCC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951C-46DF-87A6-17F96706ADCC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951C-46DF-87A6-17F96706ADCC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951C-46DF-87A6-17F96706ADCC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951C-46DF-87A6-17F96706ADCC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951C-46DF-87A6-17F96706ADCC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951C-46DF-87A6-17F96706ADCC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951C-46DF-87A6-17F96706ADCC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951C-46DF-87A6-17F96706ADCC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951C-46DF-87A6-17F96706ADCC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951C-46DF-87A6-17F96706ADCC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951C-46DF-87A6-17F96706ADCC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951C-46DF-87A6-17F96706ADCC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951C-46DF-87A6-17F96706ADC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'DebitPL sens 1'!$V$4:$V$27</c:f>
              <c:numCache>
                <c:formatCode>General</c:formatCode>
                <c:ptCount val="24"/>
                <c:pt idx="0">
                  <c:v>4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13</c:v>
                </c:pt>
                <c:pt idx="6">
                  <c:v>7</c:v>
                </c:pt>
                <c:pt idx="7">
                  <c:v>21</c:v>
                </c:pt>
                <c:pt idx="8">
                  <c:v>18</c:v>
                </c:pt>
                <c:pt idx="9">
                  <c:v>16</c:v>
                </c:pt>
                <c:pt idx="10">
                  <c:v>26</c:v>
                </c:pt>
                <c:pt idx="11">
                  <c:v>24</c:v>
                </c:pt>
                <c:pt idx="12">
                  <c:v>20</c:v>
                </c:pt>
                <c:pt idx="13">
                  <c:v>17</c:v>
                </c:pt>
                <c:pt idx="14">
                  <c:v>20</c:v>
                </c:pt>
                <c:pt idx="15">
                  <c:v>22</c:v>
                </c:pt>
                <c:pt idx="16">
                  <c:v>25</c:v>
                </c:pt>
                <c:pt idx="17">
                  <c:v>25</c:v>
                </c:pt>
                <c:pt idx="18">
                  <c:v>8</c:v>
                </c:pt>
                <c:pt idx="19">
                  <c:v>6</c:v>
                </c:pt>
                <c:pt idx="20">
                  <c:v>5</c:v>
                </c:pt>
                <c:pt idx="21">
                  <c:v>1</c:v>
                </c:pt>
                <c:pt idx="22">
                  <c:v>3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51C-46DF-87A6-17F96706ADC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091200"/>
        <c:axId val="59097088"/>
      </c:barChart>
      <c:catAx>
        <c:axId val="590912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097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09708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09120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8485212791536436E-2"/>
          <c:w val="0.92934087182710468"/>
          <c:h val="0.7462148815358722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AAC-409B-B877-E09F0444FEEF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AAC-409B-B877-E09F0444FEEF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7AAC-409B-B877-E09F0444FEEF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7AAC-409B-B877-E09F0444FEEF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7AAC-409B-B877-E09F0444FEEF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7AAC-409B-B877-E09F0444FEEF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7AAC-409B-B877-E09F0444FEEF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7AAC-409B-B877-E09F0444FEEF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7AAC-409B-B877-E09F0444FEEF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7AAC-409B-B877-E09F0444FEEF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7AAC-409B-B877-E09F0444FEEF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7AAC-409B-B877-E09F0444FEEF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7AAC-409B-B877-E09F0444FEEF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7AAC-409B-B877-E09F0444FEEF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7AAC-409B-B877-E09F0444FEEF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7AAC-409B-B877-E09F0444FEEF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7AAC-409B-B877-E09F0444FEEF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7AAC-409B-B877-E09F0444FEEF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7AAC-409B-B877-E09F0444FEEF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7AAC-409B-B877-E09F0444FEEF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7AAC-409B-B877-E09F0444FEEF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7AAC-409B-B877-E09F0444FEEF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7AAC-409B-B877-E09F0444FEEF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7AAC-409B-B877-E09F0444FEE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'DebitPL sens 1'!$W$4:$W$27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AAC-409B-B877-E09F0444FEE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183872"/>
        <c:axId val="59185408"/>
      </c:barChart>
      <c:catAx>
        <c:axId val="591838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185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18540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18387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1'!$C$4:$C$27</c:f>
              <c:numCache>
                <c:formatCode>General_)</c:formatCode>
                <c:ptCount val="24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6</c:v>
                </c:pt>
                <c:pt idx="5">
                  <c:v>7</c:v>
                </c:pt>
                <c:pt idx="6">
                  <c:v>12</c:v>
                </c:pt>
                <c:pt idx="7">
                  <c:v>17</c:v>
                </c:pt>
                <c:pt idx="8">
                  <c:v>19</c:v>
                </c:pt>
                <c:pt idx="9">
                  <c:v>18</c:v>
                </c:pt>
                <c:pt idx="10">
                  <c:v>28</c:v>
                </c:pt>
                <c:pt idx="11">
                  <c:v>20</c:v>
                </c:pt>
                <c:pt idx="12">
                  <c:v>16</c:v>
                </c:pt>
                <c:pt idx="13">
                  <c:v>27</c:v>
                </c:pt>
                <c:pt idx="14">
                  <c:v>21</c:v>
                </c:pt>
                <c:pt idx="15">
                  <c:v>21</c:v>
                </c:pt>
                <c:pt idx="16">
                  <c:v>25</c:v>
                </c:pt>
                <c:pt idx="17">
                  <c:v>17</c:v>
                </c:pt>
                <c:pt idx="18">
                  <c:v>5</c:v>
                </c:pt>
                <c:pt idx="19">
                  <c:v>7</c:v>
                </c:pt>
                <c:pt idx="20">
                  <c:v>4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9-406B-A8E3-68BA40326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229312"/>
        <c:axId val="59230848"/>
      </c:areaChart>
      <c:catAx>
        <c:axId val="592293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2308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230848"/>
        <c:scaling>
          <c:orientation val="minMax"/>
          <c:max val="28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22931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300" verticalDpi="-4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1'!$D$4:$D$27</c:f>
              <c:numCache>
                <c:formatCode>General_)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3</c:v>
                </c:pt>
                <c:pt idx="4">
                  <c:v>8</c:v>
                </c:pt>
                <c:pt idx="5">
                  <c:v>8</c:v>
                </c:pt>
                <c:pt idx="6">
                  <c:v>13</c:v>
                </c:pt>
                <c:pt idx="7">
                  <c:v>16</c:v>
                </c:pt>
                <c:pt idx="8">
                  <c:v>14</c:v>
                </c:pt>
                <c:pt idx="9">
                  <c:v>20</c:v>
                </c:pt>
                <c:pt idx="10">
                  <c:v>25</c:v>
                </c:pt>
                <c:pt idx="11">
                  <c:v>15</c:v>
                </c:pt>
                <c:pt idx="12">
                  <c:v>18</c:v>
                </c:pt>
                <c:pt idx="13">
                  <c:v>19</c:v>
                </c:pt>
                <c:pt idx="14">
                  <c:v>25</c:v>
                </c:pt>
                <c:pt idx="15">
                  <c:v>24</c:v>
                </c:pt>
                <c:pt idx="16">
                  <c:v>25</c:v>
                </c:pt>
                <c:pt idx="17">
                  <c:v>20</c:v>
                </c:pt>
                <c:pt idx="18">
                  <c:v>4</c:v>
                </c:pt>
                <c:pt idx="19">
                  <c:v>6</c:v>
                </c:pt>
                <c:pt idx="20">
                  <c:v>3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B3-4BF5-B091-3801BBB9E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15712"/>
        <c:axId val="59317248"/>
      </c:areaChart>
      <c:catAx>
        <c:axId val="593157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172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317248"/>
        <c:scaling>
          <c:orientation val="minMax"/>
          <c:max val="28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1571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Synthese!#REF!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158-4AAE-AC59-EA14A5D270D7}"/>
            </c:ext>
          </c:extLst>
        </c:ser>
        <c:ser>
          <c:idx val="2"/>
          <c:order val="1"/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Synthese!#REF!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Synthese!#REF!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158-4AAE-AC59-EA14A5D27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215808"/>
        <c:axId val="56221696"/>
      </c:barChart>
      <c:catAx>
        <c:axId val="5621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221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221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562158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1'!$E$4:$E$27</c:f>
              <c:numCache>
                <c:formatCode>General_)</c:formatCode>
                <c:ptCount val="24"/>
                <c:pt idx="0">
                  <c:v>0</c:v>
                </c:pt>
                <c:pt idx="1">
                  <c:v>3</c:v>
                </c:pt>
                <c:pt idx="2">
                  <c:v>3</c:v>
                </c:pt>
                <c:pt idx="3">
                  <c:v>1</c:v>
                </c:pt>
                <c:pt idx="4">
                  <c:v>4</c:v>
                </c:pt>
                <c:pt idx="5">
                  <c:v>5</c:v>
                </c:pt>
                <c:pt idx="6">
                  <c:v>0</c:v>
                </c:pt>
                <c:pt idx="7">
                  <c:v>3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2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DA-4BDD-93FB-4081ACC18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32480"/>
        <c:axId val="59334016"/>
      </c:areaChart>
      <c:catAx>
        <c:axId val="593324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340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334016"/>
        <c:scaling>
          <c:orientation val="minMax"/>
          <c:max val="28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32480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1'!$F$4:$F$27</c:f>
              <c:numCache>
                <c:formatCode>General_)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0A-4467-9579-6410F9E52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86112"/>
        <c:axId val="59396096"/>
      </c:areaChart>
      <c:catAx>
        <c:axId val="593861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960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396096"/>
        <c:scaling>
          <c:orientation val="minMax"/>
          <c:max val="28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38611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1'!$G$4:$G$27</c:f>
              <c:numCache>
                <c:formatCode>General_)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9</c:v>
                </c:pt>
                <c:pt idx="7">
                  <c:v>22</c:v>
                </c:pt>
                <c:pt idx="8">
                  <c:v>15</c:v>
                </c:pt>
                <c:pt idx="9">
                  <c:v>23</c:v>
                </c:pt>
                <c:pt idx="10">
                  <c:v>23</c:v>
                </c:pt>
                <c:pt idx="11">
                  <c:v>18</c:v>
                </c:pt>
                <c:pt idx="12">
                  <c:v>12</c:v>
                </c:pt>
                <c:pt idx="13">
                  <c:v>23</c:v>
                </c:pt>
                <c:pt idx="14">
                  <c:v>19</c:v>
                </c:pt>
                <c:pt idx="15">
                  <c:v>24</c:v>
                </c:pt>
                <c:pt idx="16">
                  <c:v>20</c:v>
                </c:pt>
                <c:pt idx="17">
                  <c:v>12</c:v>
                </c:pt>
                <c:pt idx="18">
                  <c:v>13</c:v>
                </c:pt>
                <c:pt idx="19">
                  <c:v>8</c:v>
                </c:pt>
                <c:pt idx="20">
                  <c:v>3</c:v>
                </c:pt>
                <c:pt idx="21">
                  <c:v>1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8E-4F5C-99C0-463A14849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02880"/>
        <c:axId val="59429248"/>
      </c:areaChart>
      <c:catAx>
        <c:axId val="594028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4292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429248"/>
        <c:scaling>
          <c:orientation val="minMax"/>
          <c:max val="28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402880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1'!$H$4:$H$27</c:f>
              <c:numCache>
                <c:formatCode>General_)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9</c:v>
                </c:pt>
                <c:pt idx="6">
                  <c:v>7</c:v>
                </c:pt>
                <c:pt idx="7">
                  <c:v>24</c:v>
                </c:pt>
                <c:pt idx="8">
                  <c:v>19</c:v>
                </c:pt>
                <c:pt idx="9">
                  <c:v>15</c:v>
                </c:pt>
                <c:pt idx="10">
                  <c:v>18</c:v>
                </c:pt>
                <c:pt idx="11">
                  <c:v>18</c:v>
                </c:pt>
                <c:pt idx="12">
                  <c:v>23</c:v>
                </c:pt>
                <c:pt idx="13">
                  <c:v>19</c:v>
                </c:pt>
                <c:pt idx="14">
                  <c:v>17</c:v>
                </c:pt>
                <c:pt idx="15">
                  <c:v>20</c:v>
                </c:pt>
                <c:pt idx="16">
                  <c:v>23</c:v>
                </c:pt>
                <c:pt idx="17">
                  <c:v>16</c:v>
                </c:pt>
                <c:pt idx="18">
                  <c:v>14</c:v>
                </c:pt>
                <c:pt idx="19">
                  <c:v>6</c:v>
                </c:pt>
                <c:pt idx="20">
                  <c:v>3</c:v>
                </c:pt>
                <c:pt idx="21">
                  <c:v>2</c:v>
                </c:pt>
                <c:pt idx="22">
                  <c:v>5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3-4C2C-82E3-B08575774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509760"/>
        <c:axId val="59523840"/>
      </c:areaChart>
      <c:catAx>
        <c:axId val="595097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238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523840"/>
        <c:scaling>
          <c:orientation val="minMax"/>
          <c:max val="28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09760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'DebitPL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'DebitPL sens 1'!$I$4:$I$27</c:f>
              <c:numCache>
                <c:formatCode>General_)</c:formatCode>
                <c:ptCount val="24"/>
                <c:pt idx="0">
                  <c:v>4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13</c:v>
                </c:pt>
                <c:pt idx="6">
                  <c:v>7</c:v>
                </c:pt>
                <c:pt idx="7">
                  <c:v>21</c:v>
                </c:pt>
                <c:pt idx="8">
                  <c:v>18</c:v>
                </c:pt>
                <c:pt idx="9">
                  <c:v>16</c:v>
                </c:pt>
                <c:pt idx="10">
                  <c:v>26</c:v>
                </c:pt>
                <c:pt idx="11">
                  <c:v>24</c:v>
                </c:pt>
                <c:pt idx="12">
                  <c:v>20</c:v>
                </c:pt>
                <c:pt idx="13">
                  <c:v>17</c:v>
                </c:pt>
                <c:pt idx="14">
                  <c:v>20</c:v>
                </c:pt>
                <c:pt idx="15">
                  <c:v>22</c:v>
                </c:pt>
                <c:pt idx="16">
                  <c:v>25</c:v>
                </c:pt>
                <c:pt idx="17">
                  <c:v>25</c:v>
                </c:pt>
                <c:pt idx="18">
                  <c:v>8</c:v>
                </c:pt>
                <c:pt idx="19">
                  <c:v>6</c:v>
                </c:pt>
                <c:pt idx="20">
                  <c:v>5</c:v>
                </c:pt>
                <c:pt idx="21">
                  <c:v>1</c:v>
                </c:pt>
                <c:pt idx="22">
                  <c:v>3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15-4C5A-BC94-413766AC7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547008"/>
        <c:axId val="59565184"/>
      </c:areaChart>
      <c:catAx>
        <c:axId val="595470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651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9565184"/>
        <c:scaling>
          <c:orientation val="minMax"/>
          <c:max val="28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4700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315831741865847"/>
          <c:y val="6.8627779506450604E-2"/>
          <c:w val="0.67434318838531249"/>
          <c:h val="0.73039565331865308"/>
        </c:manualLayout>
      </c:layout>
      <c:barChart>
        <c:barDir val="bar"/>
        <c:grouping val="clustered"/>
        <c:varyColors val="0"/>
        <c:ser>
          <c:idx val="0"/>
          <c:order val="0"/>
          <c:spPr>
            <a:pattFill prst="pct50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6DA-4257-B08F-51F75EF7EC53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6DA-4257-B08F-51F75EF7EC53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E6DA-4257-B08F-51F75EF7EC53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E6DA-4257-B08F-51F75EF7EC53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E6DA-4257-B08F-51F75EF7EC53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E6DA-4257-B08F-51F75EF7EC53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E6DA-4257-B08F-51F75EF7EC5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'DebitPL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'DebitPL sens 1'!$C$39:$I$39</c:f>
              <c:numCache>
                <c:formatCode>General</c:formatCode>
                <c:ptCount val="7"/>
                <c:pt idx="0">
                  <c:v>285</c:v>
                </c:pt>
                <c:pt idx="1">
                  <c:v>273</c:v>
                </c:pt>
                <c:pt idx="2">
                  <c:v>40</c:v>
                </c:pt>
                <c:pt idx="3">
                  <c:v>5</c:v>
                </c:pt>
                <c:pt idx="4">
                  <c:v>256</c:v>
                </c:pt>
                <c:pt idx="5">
                  <c:v>267</c:v>
                </c:pt>
                <c:pt idx="6">
                  <c:v>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6DA-4257-B08F-51F75EF7EC5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472512"/>
        <c:axId val="59478400"/>
      </c:barChart>
      <c:catAx>
        <c:axId val="59472512"/>
        <c:scaling>
          <c:orientation val="minMax"/>
        </c:scaling>
        <c:delete val="0"/>
        <c:axPos val="l"/>
        <c:numFmt formatCode="ddd\ dd\ mmm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478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478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47251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4871865096443517E-2"/>
          <c:y val="4.0372732028720708E-2"/>
          <c:w val="0.94230916702531398"/>
          <c:h val="0.8260882092030540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'!$C$3:$N$4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'!$C$29:$N$29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6</c:v>
                </c:pt>
                <c:pt idx="4">
                  <c:v>7</c:v>
                </c:pt>
                <c:pt idx="5">
                  <c:v>44</c:v>
                </c:pt>
                <c:pt idx="6">
                  <c:v>159</c:v>
                </c:pt>
                <c:pt idx="7">
                  <c:v>61</c:v>
                </c:pt>
                <c:pt idx="8">
                  <c:v>4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52-45A4-94D4-F943A6284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644544"/>
        <c:axId val="59650432"/>
        <c:axId val="0"/>
      </c:bar3DChart>
      <c:catAx>
        <c:axId val="5964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650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650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64454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424305196947787E-2"/>
          <c:y val="4.4025292432231591E-2"/>
          <c:w val="0.93484986808988557"/>
          <c:h val="0.833335892467240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'!$C$61:$N$62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'!$C$87:$N$87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17</c:v>
                </c:pt>
                <c:pt idx="5">
                  <c:v>64</c:v>
                </c:pt>
                <c:pt idx="6">
                  <c:v>138</c:v>
                </c:pt>
                <c:pt idx="7">
                  <c:v>45</c:v>
                </c:pt>
                <c:pt idx="8">
                  <c:v>4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A0-42F1-ABCB-63526787E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577472"/>
        <c:axId val="59579008"/>
        <c:axId val="0"/>
      </c:bar3DChart>
      <c:catAx>
        <c:axId val="5957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790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579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7747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400" verticalDpi="40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748123470392606E-2"/>
          <c:y val="4.2682990369828942E-2"/>
          <c:w val="0.9343518415671529"/>
          <c:h val="0.8384158822644971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'!$C$116:$N$117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'!$C$142:$N$142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5</c:v>
                </c:pt>
                <c:pt idx="5">
                  <c:v>8</c:v>
                </c:pt>
                <c:pt idx="6">
                  <c:v>9</c:v>
                </c:pt>
                <c:pt idx="7">
                  <c:v>11</c:v>
                </c:pt>
                <c:pt idx="8">
                  <c:v>4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90-4482-8028-F95F53A70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598720"/>
        <c:axId val="59600256"/>
        <c:axId val="0"/>
      </c:bar3DChart>
      <c:catAx>
        <c:axId val="5959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600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600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59872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618023773460946E-2"/>
          <c:y val="4.3343653250774002E-2"/>
          <c:w val="0.93607445073851736"/>
          <c:h val="0.8359133126934986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'!$C$174:$N$175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'!$C$200:$N$200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79-46D0-9044-EC6BBEE6E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607680"/>
        <c:axId val="59695488"/>
        <c:axId val="0"/>
      </c:bar3DChart>
      <c:catAx>
        <c:axId val="5960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695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695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60768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sideWall>
    <c:back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1347626339969377E-2"/>
          <c:y val="6.1135501534144578E-2"/>
          <c:w val="0.9402756508422665"/>
          <c:h val="0.7729274122531140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'DebitVL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'DebitVL sens 1'!$C$39:$I$39</c:f>
              <c:numCache>
                <c:formatCode>General</c:formatCode>
                <c:ptCount val="7"/>
                <c:pt idx="0">
                  <c:v>539</c:v>
                </c:pt>
                <c:pt idx="1">
                  <c:v>559</c:v>
                </c:pt>
                <c:pt idx="2">
                  <c:v>347</c:v>
                </c:pt>
                <c:pt idx="3">
                  <c:v>234</c:v>
                </c:pt>
                <c:pt idx="4">
                  <c:v>486</c:v>
                </c:pt>
                <c:pt idx="5">
                  <c:v>478</c:v>
                </c:pt>
                <c:pt idx="6">
                  <c:v>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C6-4540-971C-2098B7DBE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6521088"/>
        <c:axId val="56522624"/>
        <c:axId val="0"/>
      </c:bar3DChart>
      <c:catAx>
        <c:axId val="56521088"/>
        <c:scaling>
          <c:orientation val="minMax"/>
        </c:scaling>
        <c:delete val="0"/>
        <c:axPos val="b"/>
        <c:numFmt formatCode="ddd\ dd\ mmm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522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522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52108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424305196947787E-2"/>
          <c:y val="4.2553191489361708E-2"/>
          <c:w val="0.93484986808988557"/>
          <c:h val="0.838905775075987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'!$C$231:$N$232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'!$C$257:$N$257</c:f>
              <c:numCache>
                <c:formatCode>General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13</c:v>
                </c:pt>
                <c:pt idx="5">
                  <c:v>43</c:v>
                </c:pt>
                <c:pt idx="6">
                  <c:v>148</c:v>
                </c:pt>
                <c:pt idx="7">
                  <c:v>45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C0-49DD-904F-DC735F4E8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59919744"/>
        <c:axId val="59933824"/>
        <c:axId val="0"/>
      </c:bar3DChart>
      <c:catAx>
        <c:axId val="5991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933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933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991974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400" verticalDpi="-4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2.7314112291350535E-2"/>
          <c:y val="1.2307710798844351E-2"/>
          <c:w val="0.96054628224582705"/>
          <c:h val="0.8369243343214158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'!$C$289:$N$290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'!$C$315:$N$315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15</c:v>
                </c:pt>
                <c:pt idx="5">
                  <c:v>58</c:v>
                </c:pt>
                <c:pt idx="6">
                  <c:v>149</c:v>
                </c:pt>
                <c:pt idx="7">
                  <c:v>38</c:v>
                </c:pt>
                <c:pt idx="8">
                  <c:v>1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1F-4D8A-803A-7E3DB4094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047744"/>
        <c:axId val="60049280"/>
        <c:axId val="0"/>
      </c:bar3DChart>
      <c:catAx>
        <c:axId val="6004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0492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049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04774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36009180580725E-2"/>
          <c:y val="4.1055718475073298E-2"/>
          <c:w val="0.93494774057103092"/>
          <c:h val="0.844574780058650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'!$C$347:$N$348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'!$C$373:$N$373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26</c:v>
                </c:pt>
                <c:pt idx="5">
                  <c:v>79</c:v>
                </c:pt>
                <c:pt idx="6">
                  <c:v>133</c:v>
                </c:pt>
                <c:pt idx="7">
                  <c:v>35</c:v>
                </c:pt>
                <c:pt idx="8">
                  <c:v>6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7E-4A19-80D3-507BEEEDA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060800"/>
        <c:axId val="60062336"/>
        <c:axId val="0"/>
      </c:bar3DChart>
      <c:catAx>
        <c:axId val="6006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062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062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06080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748123470392606E-2"/>
          <c:y val="4.4871935321311986E-2"/>
          <c:w val="0.94045871634863765"/>
          <c:h val="0.8301308034442718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'VITESSEPL sens 1 '!$C$405:$N$406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'VITESSEPL sens 1 '!$C$431:$N$431</c:f>
              <c:numCache>
                <c:formatCode>General</c:formatCode>
                <c:ptCount val="12"/>
                <c:pt idx="0">
                  <c:v>5</c:v>
                </c:pt>
                <c:pt idx="1">
                  <c:v>1</c:v>
                </c:pt>
                <c:pt idx="2">
                  <c:v>3</c:v>
                </c:pt>
                <c:pt idx="3">
                  <c:v>13</c:v>
                </c:pt>
                <c:pt idx="4">
                  <c:v>83</c:v>
                </c:pt>
                <c:pt idx="5">
                  <c:v>298</c:v>
                </c:pt>
                <c:pt idx="6">
                  <c:v>737</c:v>
                </c:pt>
                <c:pt idx="7">
                  <c:v>237</c:v>
                </c:pt>
                <c:pt idx="8">
                  <c:v>22</c:v>
                </c:pt>
                <c:pt idx="9">
                  <c:v>11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D-493E-AAE4-FB02DB908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118912"/>
        <c:axId val="60120448"/>
        <c:axId val="0"/>
      </c:bar3DChart>
      <c:catAx>
        <c:axId val="6011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120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120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11891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portrait" horizontalDpi="-3" verticalDpi="-4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6840510898340819"/>
          <c:y val="0.15289256198347106"/>
          <c:w val="0.43251566133326352"/>
          <c:h val="0.64049586776859524"/>
        </c:manualLayout>
      </c:layout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1C3A-44B6-A267-2C5B99068ABD}"/>
              </c:ext>
            </c:extLst>
          </c:dPt>
          <c:dPt>
            <c:idx val="1"/>
            <c:bubble3D val="0"/>
            <c:spPr>
              <a:pattFill prst="pct50">
                <a:fgClr>
                  <a:srgbClr val="FF00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3A-44B6-A267-2C5B99068ABD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1C3A-44B6-A267-2C5B99068ABD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1C3A-44B6-A267-2C5B99068ABD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'Debit UVP sens 1'!$J$31:$K$31</c:f>
              <c:strCache>
                <c:ptCount val="2"/>
                <c:pt idx="0">
                  <c:v>Semaine</c:v>
                </c:pt>
                <c:pt idx="1">
                  <c:v>Week end</c:v>
                </c:pt>
              </c:strCache>
            </c:strRef>
          </c:cat>
          <c:val>
            <c:numRef>
              <c:f>'Debit UVP sens 1'!$J$35:$K$35</c:f>
              <c:numCache>
                <c:formatCode>0%</c:formatCode>
                <c:ptCount val="2"/>
                <c:pt idx="0">
                  <c:v>0.88732157850545756</c:v>
                </c:pt>
                <c:pt idx="1">
                  <c:v>0.11267842149454241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3A-44B6-A267-2C5B99068AB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sideWall>
    <c:back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1347626339969377E-2"/>
          <c:y val="6.1135501534144578E-2"/>
          <c:w val="0.9402756508422665"/>
          <c:h val="0.7729274122531140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'Debit UVP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 UVP sens 1'!$C$39:$I$39</c:f>
              <c:numCache>
                <c:formatCode>General</c:formatCode>
                <c:ptCount val="7"/>
                <c:pt idx="0">
                  <c:v>1109</c:v>
                </c:pt>
                <c:pt idx="1">
                  <c:v>1105</c:v>
                </c:pt>
                <c:pt idx="2">
                  <c:v>427</c:v>
                </c:pt>
                <c:pt idx="3">
                  <c:v>244</c:v>
                </c:pt>
                <c:pt idx="4">
                  <c:v>998</c:v>
                </c:pt>
                <c:pt idx="5">
                  <c:v>1012</c:v>
                </c:pt>
                <c:pt idx="6">
                  <c:v>1060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88-49C6-A1C6-E51D94F24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0412288"/>
        <c:axId val="60413824"/>
        <c:axId val="0"/>
      </c:bar3DChart>
      <c:catAx>
        <c:axId val="60412288"/>
        <c:scaling>
          <c:orientation val="minMax"/>
        </c:scaling>
        <c:delete val="0"/>
        <c:axPos val="b"/>
        <c:numFmt formatCode="ddd\ dd\ mmm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413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413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41228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1872950034766393E-2"/>
          <c:w val="0.92934087182710468"/>
          <c:h val="0.7632522002888284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BCC-4B97-848D-85C9FD4E4DF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BCC-4B97-848D-85C9FD4E4DFD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0BCC-4B97-848D-85C9FD4E4DF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BCC-4B97-848D-85C9FD4E4DFD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0BCC-4B97-848D-85C9FD4E4DFD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0BCC-4B97-848D-85C9FD4E4DFD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0BCC-4B97-848D-85C9FD4E4DFD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0BCC-4B97-848D-85C9FD4E4DFD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0BCC-4B97-848D-85C9FD4E4DFD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0BCC-4B97-848D-85C9FD4E4DFD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0BCC-4B97-848D-85C9FD4E4DFD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BCC-4B97-848D-85C9FD4E4DFD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0BCC-4B97-848D-85C9FD4E4DFD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0BCC-4B97-848D-85C9FD4E4DFD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0BCC-4B97-848D-85C9FD4E4DF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0BCC-4B97-848D-85C9FD4E4DFD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0BCC-4B97-848D-85C9FD4E4DFD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0BCC-4B97-848D-85C9FD4E4DFD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0BCC-4B97-848D-85C9FD4E4DFD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0BCC-4B97-848D-85C9FD4E4DFD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0BCC-4B97-848D-85C9FD4E4DFD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0BCC-4B97-848D-85C9FD4E4DFD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0BCC-4B97-848D-85C9FD4E4DFD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0BCC-4B97-848D-85C9FD4E4DF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 UVP sens 1'!$V$4:$V$27</c:f>
              <c:numCache>
                <c:formatCode>General</c:formatCode>
                <c:ptCount val="24"/>
                <c:pt idx="0">
                  <c:v>1</c:v>
                </c:pt>
                <c:pt idx="1">
                  <c:v>9</c:v>
                </c:pt>
                <c:pt idx="2">
                  <c:v>2</c:v>
                </c:pt>
                <c:pt idx="3">
                  <c:v>7</c:v>
                </c:pt>
                <c:pt idx="4">
                  <c:v>30</c:v>
                </c:pt>
                <c:pt idx="5">
                  <c:v>17</c:v>
                </c:pt>
                <c:pt idx="6">
                  <c:v>43</c:v>
                </c:pt>
                <c:pt idx="7">
                  <c:v>88</c:v>
                </c:pt>
                <c:pt idx="8">
                  <c:v>103</c:v>
                </c:pt>
                <c:pt idx="9">
                  <c:v>64</c:v>
                </c:pt>
                <c:pt idx="10">
                  <c:v>92</c:v>
                </c:pt>
                <c:pt idx="11">
                  <c:v>71</c:v>
                </c:pt>
                <c:pt idx="12">
                  <c:v>66</c:v>
                </c:pt>
                <c:pt idx="13">
                  <c:v>87</c:v>
                </c:pt>
                <c:pt idx="14">
                  <c:v>72</c:v>
                </c:pt>
                <c:pt idx="15">
                  <c:v>66</c:v>
                </c:pt>
                <c:pt idx="16">
                  <c:v>95</c:v>
                </c:pt>
                <c:pt idx="17">
                  <c:v>68</c:v>
                </c:pt>
                <c:pt idx="18">
                  <c:v>32</c:v>
                </c:pt>
                <c:pt idx="19">
                  <c:v>35</c:v>
                </c:pt>
                <c:pt idx="20">
                  <c:v>25</c:v>
                </c:pt>
                <c:pt idx="21">
                  <c:v>12</c:v>
                </c:pt>
                <c:pt idx="22">
                  <c:v>14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BCC-4B97-848D-85C9FD4E4D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0330752"/>
        <c:axId val="60332288"/>
      </c:barChart>
      <c:catAx>
        <c:axId val="603307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332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33228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33075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8485212791536436E-2"/>
          <c:w val="0.92934087182710468"/>
          <c:h val="0.7462148815358722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F6E-4C9A-B329-817D266907A4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F6E-4C9A-B329-817D266907A4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2F6E-4C9A-B329-817D266907A4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2F6E-4C9A-B329-817D266907A4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2F6E-4C9A-B329-817D266907A4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2F6E-4C9A-B329-817D266907A4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2F6E-4C9A-B329-817D266907A4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2F6E-4C9A-B329-817D266907A4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2F6E-4C9A-B329-817D266907A4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2F6E-4C9A-B329-817D266907A4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2F6E-4C9A-B329-817D266907A4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F6E-4C9A-B329-817D266907A4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2F6E-4C9A-B329-817D266907A4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2F6E-4C9A-B329-817D266907A4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2F6E-4C9A-B329-817D266907A4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2F6E-4C9A-B329-817D266907A4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2F6E-4C9A-B329-817D266907A4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2F6E-4C9A-B329-817D266907A4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2F6E-4C9A-B329-817D266907A4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2F6E-4C9A-B329-817D266907A4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2F6E-4C9A-B329-817D266907A4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2F6E-4C9A-B329-817D266907A4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2F6E-4C9A-B329-817D266907A4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2F6E-4C9A-B329-817D266907A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 UVP sens 1'!$W$4:$W$27</c:f>
              <c:numCache>
                <c:formatCode>General</c:formatCode>
                <c:ptCount val="24"/>
                <c:pt idx="0">
                  <c:v>6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5</c:v>
                </c:pt>
                <c:pt idx="8">
                  <c:v>9</c:v>
                </c:pt>
                <c:pt idx="9">
                  <c:v>11</c:v>
                </c:pt>
                <c:pt idx="10">
                  <c:v>15</c:v>
                </c:pt>
                <c:pt idx="11">
                  <c:v>15</c:v>
                </c:pt>
                <c:pt idx="12">
                  <c:v>12</c:v>
                </c:pt>
                <c:pt idx="13">
                  <c:v>18</c:v>
                </c:pt>
                <c:pt idx="14">
                  <c:v>13</c:v>
                </c:pt>
                <c:pt idx="15">
                  <c:v>16</c:v>
                </c:pt>
                <c:pt idx="16">
                  <c:v>18</c:v>
                </c:pt>
                <c:pt idx="17">
                  <c:v>37</c:v>
                </c:pt>
                <c:pt idx="18">
                  <c:v>24</c:v>
                </c:pt>
                <c:pt idx="19">
                  <c:v>11</c:v>
                </c:pt>
                <c:pt idx="20">
                  <c:v>8</c:v>
                </c:pt>
                <c:pt idx="21">
                  <c:v>7</c:v>
                </c:pt>
                <c:pt idx="22">
                  <c:v>6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F6E-4C9A-B329-817D266907A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0574720"/>
        <c:axId val="60580608"/>
      </c:barChart>
      <c:catAx>
        <c:axId val="605747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5806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58060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57472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1'!$C$4:$C$27</c:f>
              <c:numCache>
                <c:formatCode>General_)</c:formatCode>
                <c:ptCount val="24"/>
                <c:pt idx="0">
                  <c:v>1</c:v>
                </c:pt>
                <c:pt idx="1">
                  <c:v>9</c:v>
                </c:pt>
                <c:pt idx="2">
                  <c:v>2</c:v>
                </c:pt>
                <c:pt idx="3">
                  <c:v>7</c:v>
                </c:pt>
                <c:pt idx="4">
                  <c:v>30</c:v>
                </c:pt>
                <c:pt idx="5">
                  <c:v>17</c:v>
                </c:pt>
                <c:pt idx="6">
                  <c:v>43</c:v>
                </c:pt>
                <c:pt idx="7">
                  <c:v>88</c:v>
                </c:pt>
                <c:pt idx="8">
                  <c:v>103</c:v>
                </c:pt>
                <c:pt idx="9">
                  <c:v>64</c:v>
                </c:pt>
                <c:pt idx="10">
                  <c:v>92</c:v>
                </c:pt>
                <c:pt idx="11">
                  <c:v>71</c:v>
                </c:pt>
                <c:pt idx="12">
                  <c:v>66</c:v>
                </c:pt>
                <c:pt idx="13">
                  <c:v>87</c:v>
                </c:pt>
                <c:pt idx="14">
                  <c:v>72</c:v>
                </c:pt>
                <c:pt idx="15">
                  <c:v>66</c:v>
                </c:pt>
                <c:pt idx="16">
                  <c:v>95</c:v>
                </c:pt>
                <c:pt idx="17">
                  <c:v>68</c:v>
                </c:pt>
                <c:pt idx="18">
                  <c:v>32</c:v>
                </c:pt>
                <c:pt idx="19">
                  <c:v>35</c:v>
                </c:pt>
                <c:pt idx="20">
                  <c:v>25</c:v>
                </c:pt>
                <c:pt idx="21">
                  <c:v>12</c:v>
                </c:pt>
                <c:pt idx="22">
                  <c:v>14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78-43A9-961E-99B8E061C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1488"/>
        <c:axId val="60601472"/>
      </c:areaChart>
      <c:catAx>
        <c:axId val="605914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014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6014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59148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300" verticalDpi="-4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1'!$D$4:$D$27</c:f>
              <c:numCache>
                <c:formatCode>General_)</c:formatCode>
                <c:ptCount val="24"/>
                <c:pt idx="0">
                  <c:v>1</c:v>
                </c:pt>
                <c:pt idx="1">
                  <c:v>5</c:v>
                </c:pt>
                <c:pt idx="2">
                  <c:v>0</c:v>
                </c:pt>
                <c:pt idx="3">
                  <c:v>6</c:v>
                </c:pt>
                <c:pt idx="4">
                  <c:v>37</c:v>
                </c:pt>
                <c:pt idx="5">
                  <c:v>24</c:v>
                </c:pt>
                <c:pt idx="6">
                  <c:v>37</c:v>
                </c:pt>
                <c:pt idx="7">
                  <c:v>67</c:v>
                </c:pt>
                <c:pt idx="8">
                  <c:v>76</c:v>
                </c:pt>
                <c:pt idx="9">
                  <c:v>71</c:v>
                </c:pt>
                <c:pt idx="10">
                  <c:v>85</c:v>
                </c:pt>
                <c:pt idx="11">
                  <c:v>66</c:v>
                </c:pt>
                <c:pt idx="12">
                  <c:v>72</c:v>
                </c:pt>
                <c:pt idx="13">
                  <c:v>90</c:v>
                </c:pt>
                <c:pt idx="14">
                  <c:v>80</c:v>
                </c:pt>
                <c:pt idx="15">
                  <c:v>75</c:v>
                </c:pt>
                <c:pt idx="16">
                  <c:v>86</c:v>
                </c:pt>
                <c:pt idx="17">
                  <c:v>86</c:v>
                </c:pt>
                <c:pt idx="18">
                  <c:v>44</c:v>
                </c:pt>
                <c:pt idx="19">
                  <c:v>36</c:v>
                </c:pt>
                <c:pt idx="20">
                  <c:v>22</c:v>
                </c:pt>
                <c:pt idx="21">
                  <c:v>15</c:v>
                </c:pt>
                <c:pt idx="22">
                  <c:v>10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CD-4B78-8A94-27E0B3828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628992"/>
        <c:axId val="60630528"/>
      </c:areaChart>
      <c:catAx>
        <c:axId val="606289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305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6305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2899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220880030255491"/>
          <c:y val="0.17768595041322316"/>
          <c:w val="0.43251566133326352"/>
          <c:h val="0.6446280991735539"/>
        </c:manualLayout>
      </c:layout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FD98-4A0E-87A3-4B9DEC9716F3}"/>
              </c:ext>
            </c:extLst>
          </c:dPt>
          <c:dPt>
            <c:idx val="1"/>
            <c:bubble3D val="0"/>
            <c:spPr>
              <a:pattFill prst="pct50">
                <a:fgClr>
                  <a:srgbClr val="FF00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98-4A0E-87A3-4B9DEC9716F3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FD98-4A0E-87A3-4B9DEC9716F3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D98-4A0E-87A3-4B9DEC9716F3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'DebitVL sens 1'!$J$31:$K$31</c:f>
              <c:strCache>
                <c:ptCount val="2"/>
                <c:pt idx="0">
                  <c:v>Semaine</c:v>
                </c:pt>
                <c:pt idx="1">
                  <c:v>Week end</c:v>
                </c:pt>
              </c:strCache>
            </c:strRef>
          </c:cat>
          <c:val>
            <c:numRef>
              <c:f>'DebitVL sens 1'!$J$35:$K$35</c:f>
              <c:numCache>
                <c:formatCode>0%</c:formatCode>
                <c:ptCount val="2"/>
                <c:pt idx="0">
                  <c:v>0.81431767337807603</c:v>
                </c:pt>
                <c:pt idx="1">
                  <c:v>0.18568232662192394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98-4A0E-87A3-4B9DEC9716F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1'!$E$4:$E$27</c:f>
              <c:numCache>
                <c:formatCode>General_)</c:formatCode>
                <c:ptCount val="24"/>
                <c:pt idx="0">
                  <c:v>3</c:v>
                </c:pt>
                <c:pt idx="1">
                  <c:v>10</c:v>
                </c:pt>
                <c:pt idx="2">
                  <c:v>8</c:v>
                </c:pt>
                <c:pt idx="3">
                  <c:v>4</c:v>
                </c:pt>
                <c:pt idx="4">
                  <c:v>12</c:v>
                </c:pt>
                <c:pt idx="5">
                  <c:v>18</c:v>
                </c:pt>
                <c:pt idx="6">
                  <c:v>3</c:v>
                </c:pt>
                <c:pt idx="7">
                  <c:v>13</c:v>
                </c:pt>
                <c:pt idx="8">
                  <c:v>17</c:v>
                </c:pt>
                <c:pt idx="9">
                  <c:v>25</c:v>
                </c:pt>
                <c:pt idx="10">
                  <c:v>33</c:v>
                </c:pt>
                <c:pt idx="11">
                  <c:v>19</c:v>
                </c:pt>
                <c:pt idx="12">
                  <c:v>36</c:v>
                </c:pt>
                <c:pt idx="13">
                  <c:v>26</c:v>
                </c:pt>
                <c:pt idx="14">
                  <c:v>30</c:v>
                </c:pt>
                <c:pt idx="15">
                  <c:v>22</c:v>
                </c:pt>
                <c:pt idx="16">
                  <c:v>17</c:v>
                </c:pt>
                <c:pt idx="17">
                  <c:v>28</c:v>
                </c:pt>
                <c:pt idx="18">
                  <c:v>39</c:v>
                </c:pt>
                <c:pt idx="19">
                  <c:v>26</c:v>
                </c:pt>
                <c:pt idx="20">
                  <c:v>17</c:v>
                </c:pt>
                <c:pt idx="21">
                  <c:v>10</c:v>
                </c:pt>
                <c:pt idx="22">
                  <c:v>7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64-4410-9230-FDAAA53FC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670336"/>
        <c:axId val="60671872"/>
      </c:areaChart>
      <c:catAx>
        <c:axId val="606703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718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6718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67033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1'!$F$4:$F$27</c:f>
              <c:numCache>
                <c:formatCode>General_)</c:formatCode>
                <c:ptCount val="24"/>
                <c:pt idx="0">
                  <c:v>6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5</c:v>
                </c:pt>
                <c:pt idx="8">
                  <c:v>9</c:v>
                </c:pt>
                <c:pt idx="9">
                  <c:v>11</c:v>
                </c:pt>
                <c:pt idx="10">
                  <c:v>15</c:v>
                </c:pt>
                <c:pt idx="11">
                  <c:v>15</c:v>
                </c:pt>
                <c:pt idx="12">
                  <c:v>12</c:v>
                </c:pt>
                <c:pt idx="13">
                  <c:v>18</c:v>
                </c:pt>
                <c:pt idx="14">
                  <c:v>13</c:v>
                </c:pt>
                <c:pt idx="15">
                  <c:v>16</c:v>
                </c:pt>
                <c:pt idx="16">
                  <c:v>18</c:v>
                </c:pt>
                <c:pt idx="17">
                  <c:v>37</c:v>
                </c:pt>
                <c:pt idx="18">
                  <c:v>24</c:v>
                </c:pt>
                <c:pt idx="19">
                  <c:v>11</c:v>
                </c:pt>
                <c:pt idx="20">
                  <c:v>8</c:v>
                </c:pt>
                <c:pt idx="21">
                  <c:v>7</c:v>
                </c:pt>
                <c:pt idx="22">
                  <c:v>6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9-47DA-BF2E-5F1DD99DF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760832"/>
        <c:axId val="60762368"/>
      </c:areaChart>
      <c:catAx>
        <c:axId val="607608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623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7623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6083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1'!$G$4:$G$27</c:f>
              <c:numCache>
                <c:formatCode>General_)</c:formatCode>
                <c:ptCount val="24"/>
                <c:pt idx="0">
                  <c:v>6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16</c:v>
                </c:pt>
                <c:pt idx="5">
                  <c:v>21</c:v>
                </c:pt>
                <c:pt idx="6">
                  <c:v>31</c:v>
                </c:pt>
                <c:pt idx="7">
                  <c:v>81</c:v>
                </c:pt>
                <c:pt idx="8">
                  <c:v>81</c:v>
                </c:pt>
                <c:pt idx="9">
                  <c:v>71</c:v>
                </c:pt>
                <c:pt idx="10">
                  <c:v>77</c:v>
                </c:pt>
                <c:pt idx="11">
                  <c:v>70</c:v>
                </c:pt>
                <c:pt idx="12">
                  <c:v>65</c:v>
                </c:pt>
                <c:pt idx="13">
                  <c:v>72</c:v>
                </c:pt>
                <c:pt idx="14">
                  <c:v>49</c:v>
                </c:pt>
                <c:pt idx="15">
                  <c:v>73</c:v>
                </c:pt>
                <c:pt idx="16">
                  <c:v>70</c:v>
                </c:pt>
                <c:pt idx="17">
                  <c:v>70</c:v>
                </c:pt>
                <c:pt idx="18">
                  <c:v>63</c:v>
                </c:pt>
                <c:pt idx="19">
                  <c:v>37</c:v>
                </c:pt>
                <c:pt idx="20">
                  <c:v>20</c:v>
                </c:pt>
                <c:pt idx="21">
                  <c:v>5</c:v>
                </c:pt>
                <c:pt idx="22">
                  <c:v>10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C4-4E43-ADC2-50B8E3D8C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793984"/>
        <c:axId val="60795520"/>
      </c:areaChart>
      <c:catAx>
        <c:axId val="607939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955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7955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9398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1'!$H$4:$H$27</c:f>
              <c:numCache>
                <c:formatCode>General_)</c:formatCode>
                <c:ptCount val="24"/>
                <c:pt idx="0">
                  <c:v>3</c:v>
                </c:pt>
                <c:pt idx="1">
                  <c:v>5</c:v>
                </c:pt>
                <c:pt idx="2">
                  <c:v>2</c:v>
                </c:pt>
                <c:pt idx="3">
                  <c:v>4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  <c:pt idx="7">
                  <c:v>82</c:v>
                </c:pt>
                <c:pt idx="8">
                  <c:v>94</c:v>
                </c:pt>
                <c:pt idx="9">
                  <c:v>62</c:v>
                </c:pt>
                <c:pt idx="10">
                  <c:v>67</c:v>
                </c:pt>
                <c:pt idx="11">
                  <c:v>63</c:v>
                </c:pt>
                <c:pt idx="12">
                  <c:v>75</c:v>
                </c:pt>
                <c:pt idx="13">
                  <c:v>65</c:v>
                </c:pt>
                <c:pt idx="14">
                  <c:v>52</c:v>
                </c:pt>
                <c:pt idx="15">
                  <c:v>64</c:v>
                </c:pt>
                <c:pt idx="16">
                  <c:v>78</c:v>
                </c:pt>
                <c:pt idx="17">
                  <c:v>75</c:v>
                </c:pt>
                <c:pt idx="18">
                  <c:v>67</c:v>
                </c:pt>
                <c:pt idx="19">
                  <c:v>29</c:v>
                </c:pt>
                <c:pt idx="20">
                  <c:v>24</c:v>
                </c:pt>
                <c:pt idx="21">
                  <c:v>12</c:v>
                </c:pt>
                <c:pt idx="22">
                  <c:v>14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7B-41B5-A1EE-4B9EB2C9F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814848"/>
        <c:axId val="60816384"/>
      </c:areaChart>
      <c:catAx>
        <c:axId val="608148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8163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816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81484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 UVP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 UVP sens 1'!$I$4:$I$27</c:f>
              <c:numCache>
                <c:formatCode>General_)</c:formatCode>
                <c:ptCount val="24"/>
                <c:pt idx="0">
                  <c:v>10</c:v>
                </c:pt>
                <c:pt idx="1">
                  <c:v>1</c:v>
                </c:pt>
                <c:pt idx="2">
                  <c:v>5</c:v>
                </c:pt>
                <c:pt idx="3">
                  <c:v>5</c:v>
                </c:pt>
                <c:pt idx="4">
                  <c:v>29</c:v>
                </c:pt>
                <c:pt idx="5">
                  <c:v>35</c:v>
                </c:pt>
                <c:pt idx="6">
                  <c:v>25</c:v>
                </c:pt>
                <c:pt idx="7">
                  <c:v>77</c:v>
                </c:pt>
                <c:pt idx="8">
                  <c:v>73</c:v>
                </c:pt>
                <c:pt idx="9">
                  <c:v>60</c:v>
                </c:pt>
                <c:pt idx="10">
                  <c:v>80</c:v>
                </c:pt>
                <c:pt idx="11">
                  <c:v>76</c:v>
                </c:pt>
                <c:pt idx="12">
                  <c:v>71</c:v>
                </c:pt>
                <c:pt idx="13">
                  <c:v>63</c:v>
                </c:pt>
                <c:pt idx="14">
                  <c:v>69</c:v>
                </c:pt>
                <c:pt idx="15">
                  <c:v>76</c:v>
                </c:pt>
                <c:pt idx="16">
                  <c:v>89</c:v>
                </c:pt>
                <c:pt idx="17">
                  <c:v>83</c:v>
                </c:pt>
                <c:pt idx="18">
                  <c:v>49</c:v>
                </c:pt>
                <c:pt idx="19">
                  <c:v>40</c:v>
                </c:pt>
                <c:pt idx="20">
                  <c:v>23</c:v>
                </c:pt>
                <c:pt idx="21">
                  <c:v>8</c:v>
                </c:pt>
                <c:pt idx="22">
                  <c:v>13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4-4817-B47C-D5821EF9B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725120"/>
        <c:axId val="60726656"/>
      </c:areaChart>
      <c:catAx>
        <c:axId val="607251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266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07266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725120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315831741865847"/>
          <c:y val="6.8627779506450604E-2"/>
          <c:w val="0.67434318838531249"/>
          <c:h val="0.73039565331865308"/>
        </c:manualLayout>
      </c:layout>
      <c:barChart>
        <c:barDir val="bar"/>
        <c:grouping val="clustered"/>
        <c:varyColors val="0"/>
        <c:ser>
          <c:idx val="0"/>
          <c:order val="0"/>
          <c:spPr>
            <a:pattFill prst="pct50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15F-48E4-846D-6A91AC5D7620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415F-48E4-846D-6A91AC5D7620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415F-48E4-846D-6A91AC5D7620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415F-48E4-846D-6A91AC5D7620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415F-48E4-846D-6A91AC5D7620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415F-48E4-846D-6A91AC5D7620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415F-48E4-846D-6A91AC5D762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'Debit UVP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 UVP sens 1'!$C$39:$I$39</c:f>
              <c:numCache>
                <c:formatCode>General</c:formatCode>
                <c:ptCount val="7"/>
                <c:pt idx="0">
                  <c:v>1109</c:v>
                </c:pt>
                <c:pt idx="1">
                  <c:v>1105</c:v>
                </c:pt>
                <c:pt idx="2">
                  <c:v>427</c:v>
                </c:pt>
                <c:pt idx="3">
                  <c:v>244</c:v>
                </c:pt>
                <c:pt idx="4">
                  <c:v>998</c:v>
                </c:pt>
                <c:pt idx="5">
                  <c:v>1012</c:v>
                </c:pt>
                <c:pt idx="6">
                  <c:v>1060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15F-48E4-846D-6A91AC5D76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0912768"/>
        <c:axId val="60914304"/>
      </c:barChart>
      <c:catAx>
        <c:axId val="60912768"/>
        <c:scaling>
          <c:orientation val="minMax"/>
        </c:scaling>
        <c:delete val="0"/>
        <c:axPos val="l"/>
        <c:numFmt formatCode="ddd\ dd\ mmm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9143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914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091276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1347626339969377E-2"/>
          <c:y val="6.1135501534144578E-2"/>
          <c:w val="0.9402756508422665"/>
          <c:h val="0.7729274122531140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'DebitTV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'DebitTV sens 1'!$C$39:$I$39</c:f>
              <c:numCache>
                <c:formatCode>General</c:formatCode>
                <c:ptCount val="7"/>
                <c:pt idx="0">
                  <c:v>824</c:v>
                </c:pt>
                <c:pt idx="1">
                  <c:v>832</c:v>
                </c:pt>
                <c:pt idx="2">
                  <c:v>387</c:v>
                </c:pt>
                <c:pt idx="3">
                  <c:v>239</c:v>
                </c:pt>
                <c:pt idx="4">
                  <c:v>742</c:v>
                </c:pt>
                <c:pt idx="5">
                  <c:v>745</c:v>
                </c:pt>
                <c:pt idx="6">
                  <c:v>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CE-4DAE-9F2F-E8C52F060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097088"/>
        <c:axId val="61098624"/>
        <c:axId val="0"/>
      </c:bar3DChart>
      <c:catAx>
        <c:axId val="61097088"/>
        <c:scaling>
          <c:orientation val="minMax"/>
        </c:scaling>
        <c:delete val="0"/>
        <c:axPos val="b"/>
        <c:numFmt formatCode="ddd\ dd\ mmm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098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098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09708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220880030255491"/>
          <c:y val="0.17768595041322316"/>
          <c:w val="0.43251566133326352"/>
          <c:h val="0.6446280991735539"/>
        </c:manualLayout>
      </c:layout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B7DC-402A-93C7-316064F6A9BE}"/>
              </c:ext>
            </c:extLst>
          </c:dPt>
          <c:dPt>
            <c:idx val="1"/>
            <c:bubble3D val="0"/>
            <c:spPr>
              <a:pattFill prst="pct50">
                <a:fgClr>
                  <a:srgbClr val="FF00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DC-402A-93C7-316064F6A9BE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B7DC-402A-93C7-316064F6A9BE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B7DC-402A-93C7-316064F6A9BE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'DebitTV sens 1'!$J$31:$K$31</c:f>
              <c:strCache>
                <c:ptCount val="2"/>
                <c:pt idx="0">
                  <c:v>Semaine</c:v>
                </c:pt>
                <c:pt idx="1">
                  <c:v>Week end</c:v>
                </c:pt>
              </c:strCache>
            </c:strRef>
          </c:cat>
          <c:val>
            <c:numRef>
              <c:f>'DebitTV sens 1'!$J$35:$K$35</c:f>
              <c:numCache>
                <c:formatCode>0%</c:formatCode>
                <c:ptCount val="2"/>
                <c:pt idx="0">
                  <c:v>0.86217525319242627</c:v>
                </c:pt>
                <c:pt idx="1">
                  <c:v>0.13782474680757376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DC-402A-93C7-316064F6A9B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1872950034766393E-2"/>
          <c:w val="0.92934087182710468"/>
          <c:h val="0.7632522002888284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E55-4BD8-9AA4-D6ECD29EB12C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E55-4BD8-9AA4-D6ECD29EB12C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5E55-4BD8-9AA4-D6ECD29EB12C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5E55-4BD8-9AA4-D6ECD29EB12C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5E55-4BD8-9AA4-D6ECD29EB12C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5E55-4BD8-9AA4-D6ECD29EB12C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5E55-4BD8-9AA4-D6ECD29EB12C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5E55-4BD8-9AA4-D6ECD29EB12C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5E55-4BD8-9AA4-D6ECD29EB12C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5E55-4BD8-9AA4-D6ECD29EB12C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5E55-4BD8-9AA4-D6ECD29EB12C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5E55-4BD8-9AA4-D6ECD29EB12C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5E55-4BD8-9AA4-D6ECD29EB12C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5E55-4BD8-9AA4-D6ECD29EB12C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5E55-4BD8-9AA4-D6ECD29EB12C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5E55-4BD8-9AA4-D6ECD29EB12C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5E55-4BD8-9AA4-D6ECD29EB12C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5E55-4BD8-9AA4-D6ECD29EB12C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5E55-4BD8-9AA4-D6ECD29EB12C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5E55-4BD8-9AA4-D6ECD29EB12C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5E55-4BD8-9AA4-D6ECD29EB12C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5E55-4BD8-9AA4-D6ECD29EB12C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5E55-4BD8-9AA4-D6ECD29EB12C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5E55-4BD8-9AA4-D6ECD29EB12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'DebitTV sens 1'!$V$4:$V$27</c:f>
              <c:numCache>
                <c:formatCode>General</c:formatCode>
                <c:ptCount val="24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3</c:v>
                </c:pt>
                <c:pt idx="4">
                  <c:v>29</c:v>
                </c:pt>
                <c:pt idx="5">
                  <c:v>16</c:v>
                </c:pt>
                <c:pt idx="6">
                  <c:v>24</c:v>
                </c:pt>
                <c:pt idx="7">
                  <c:v>51</c:v>
                </c:pt>
                <c:pt idx="8">
                  <c:v>62</c:v>
                </c:pt>
                <c:pt idx="9">
                  <c:v>51</c:v>
                </c:pt>
                <c:pt idx="10">
                  <c:v>60</c:v>
                </c:pt>
                <c:pt idx="11">
                  <c:v>51</c:v>
                </c:pt>
                <c:pt idx="12">
                  <c:v>54</c:v>
                </c:pt>
                <c:pt idx="13">
                  <c:v>71</c:v>
                </c:pt>
                <c:pt idx="14">
                  <c:v>55</c:v>
                </c:pt>
                <c:pt idx="15">
                  <c:v>51</c:v>
                </c:pt>
                <c:pt idx="16">
                  <c:v>61</c:v>
                </c:pt>
                <c:pt idx="17">
                  <c:v>66</c:v>
                </c:pt>
                <c:pt idx="18">
                  <c:v>40</c:v>
                </c:pt>
                <c:pt idx="19">
                  <c:v>30</c:v>
                </c:pt>
                <c:pt idx="20">
                  <c:v>19</c:v>
                </c:pt>
                <c:pt idx="21">
                  <c:v>13</c:v>
                </c:pt>
                <c:pt idx="22">
                  <c:v>8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E55-4BD8-9AA4-D6ECD29EB12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1067648"/>
        <c:axId val="61069184"/>
      </c:barChart>
      <c:catAx>
        <c:axId val="610676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0691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06918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067648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8485212791536436E-2"/>
          <c:w val="0.92934087182710468"/>
          <c:h val="0.7462148815358722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E0D-430E-BF68-05EAB7AAE9C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E0D-430E-BF68-05EAB7AAE9CE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3E0D-430E-BF68-05EAB7AAE9C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E0D-430E-BF68-05EAB7AAE9CE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3E0D-430E-BF68-05EAB7AAE9CE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3E0D-430E-BF68-05EAB7AAE9CE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3E0D-430E-BF68-05EAB7AAE9CE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3E0D-430E-BF68-05EAB7AAE9CE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3E0D-430E-BF68-05EAB7AAE9CE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E0D-430E-BF68-05EAB7AAE9CE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3E0D-430E-BF68-05EAB7AAE9CE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E0D-430E-BF68-05EAB7AAE9CE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3E0D-430E-BF68-05EAB7AAE9CE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3E0D-430E-BF68-05EAB7AAE9CE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3E0D-430E-BF68-05EAB7AAE9C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3E0D-430E-BF68-05EAB7AAE9CE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3E0D-430E-BF68-05EAB7AAE9CE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3E0D-430E-BF68-05EAB7AAE9CE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3E0D-430E-BF68-05EAB7AAE9CE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3E0D-430E-BF68-05EAB7AAE9CE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3E0D-430E-BF68-05EAB7AAE9CE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3E0D-430E-BF68-05EAB7AAE9CE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3E0D-430E-BF68-05EAB7AAE9CE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3E0D-430E-BF68-05EAB7AAE9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'DebitTV sens 1'!$W$4:$W$27</c:f>
              <c:numCache>
                <c:formatCode>General</c:formatCode>
                <c:ptCount val="24"/>
                <c:pt idx="0">
                  <c:v>6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5</c:v>
                </c:pt>
                <c:pt idx="8">
                  <c:v>9</c:v>
                </c:pt>
                <c:pt idx="9">
                  <c:v>11</c:v>
                </c:pt>
                <c:pt idx="10">
                  <c:v>15</c:v>
                </c:pt>
                <c:pt idx="11">
                  <c:v>15</c:v>
                </c:pt>
                <c:pt idx="12">
                  <c:v>11</c:v>
                </c:pt>
                <c:pt idx="13">
                  <c:v>17</c:v>
                </c:pt>
                <c:pt idx="14">
                  <c:v>13</c:v>
                </c:pt>
                <c:pt idx="15">
                  <c:v>16</c:v>
                </c:pt>
                <c:pt idx="16">
                  <c:v>17</c:v>
                </c:pt>
                <c:pt idx="17">
                  <c:v>36</c:v>
                </c:pt>
                <c:pt idx="18">
                  <c:v>23</c:v>
                </c:pt>
                <c:pt idx="19">
                  <c:v>11</c:v>
                </c:pt>
                <c:pt idx="20">
                  <c:v>8</c:v>
                </c:pt>
                <c:pt idx="21">
                  <c:v>7</c:v>
                </c:pt>
                <c:pt idx="22">
                  <c:v>6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E0D-430E-BF68-05EAB7AAE9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1287040"/>
        <c:axId val="61305216"/>
      </c:barChart>
      <c:catAx>
        <c:axId val="612870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05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30521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28704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-3" verticalDpi="-4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1872950034766393E-2"/>
          <c:w val="0.92934087182710468"/>
          <c:h val="0.7632522002888284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669-43A0-AE36-14FC0224FA55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669-43A0-AE36-14FC0224FA55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B669-43A0-AE36-14FC0224FA55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669-43A0-AE36-14FC0224FA55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B669-43A0-AE36-14FC0224FA55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B669-43A0-AE36-14FC0224FA55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B669-43A0-AE36-14FC0224FA55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B669-43A0-AE36-14FC0224FA55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B669-43A0-AE36-14FC0224FA55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669-43A0-AE36-14FC0224FA55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B669-43A0-AE36-14FC0224FA55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B669-43A0-AE36-14FC0224FA55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B669-43A0-AE36-14FC0224FA55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B669-43A0-AE36-14FC0224FA55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B669-43A0-AE36-14FC0224FA55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B669-43A0-AE36-14FC0224FA55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B669-43A0-AE36-14FC0224FA55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B669-43A0-AE36-14FC0224FA55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B669-43A0-AE36-14FC0224FA55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B669-43A0-AE36-14FC0224FA55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B669-43A0-AE36-14FC0224FA55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B669-43A0-AE36-14FC0224FA55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B669-43A0-AE36-14FC0224FA55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B669-43A0-AE36-14FC0224FA5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'DebitVL sens 1'!$V$4:$V$27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21</c:v>
                </c:pt>
                <c:pt idx="5">
                  <c:v>8</c:v>
                </c:pt>
                <c:pt idx="6">
                  <c:v>11</c:v>
                </c:pt>
                <c:pt idx="7">
                  <c:v>35</c:v>
                </c:pt>
                <c:pt idx="8">
                  <c:v>48</c:v>
                </c:pt>
                <c:pt idx="9">
                  <c:v>31</c:v>
                </c:pt>
                <c:pt idx="10">
                  <c:v>35</c:v>
                </c:pt>
                <c:pt idx="11">
                  <c:v>36</c:v>
                </c:pt>
                <c:pt idx="12">
                  <c:v>36</c:v>
                </c:pt>
                <c:pt idx="13">
                  <c:v>52</c:v>
                </c:pt>
                <c:pt idx="14">
                  <c:v>30</c:v>
                </c:pt>
                <c:pt idx="15">
                  <c:v>27</c:v>
                </c:pt>
                <c:pt idx="16">
                  <c:v>36</c:v>
                </c:pt>
                <c:pt idx="17">
                  <c:v>46</c:v>
                </c:pt>
                <c:pt idx="18">
                  <c:v>36</c:v>
                </c:pt>
                <c:pt idx="19">
                  <c:v>24</c:v>
                </c:pt>
                <c:pt idx="20">
                  <c:v>16</c:v>
                </c:pt>
                <c:pt idx="21">
                  <c:v>11</c:v>
                </c:pt>
                <c:pt idx="22">
                  <c:v>6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669-43A0-AE36-14FC0224FA5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6320000"/>
        <c:axId val="56321536"/>
      </c:barChart>
      <c:catAx>
        <c:axId val="56320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321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32153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32000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1'!$C$4:$C$27</c:f>
              <c:numCache>
                <c:formatCode>General_)</c:formatCode>
                <c:ptCount val="24"/>
                <c:pt idx="0">
                  <c:v>1</c:v>
                </c:pt>
                <c:pt idx="1">
                  <c:v>6</c:v>
                </c:pt>
                <c:pt idx="2">
                  <c:v>1</c:v>
                </c:pt>
                <c:pt idx="3">
                  <c:v>5</c:v>
                </c:pt>
                <c:pt idx="4">
                  <c:v>24</c:v>
                </c:pt>
                <c:pt idx="5">
                  <c:v>10</c:v>
                </c:pt>
                <c:pt idx="6">
                  <c:v>31</c:v>
                </c:pt>
                <c:pt idx="7">
                  <c:v>71</c:v>
                </c:pt>
                <c:pt idx="8">
                  <c:v>84</c:v>
                </c:pt>
                <c:pt idx="9">
                  <c:v>46</c:v>
                </c:pt>
                <c:pt idx="10">
                  <c:v>64</c:v>
                </c:pt>
                <c:pt idx="11">
                  <c:v>51</c:v>
                </c:pt>
                <c:pt idx="12">
                  <c:v>50</c:v>
                </c:pt>
                <c:pt idx="13">
                  <c:v>60</c:v>
                </c:pt>
                <c:pt idx="14">
                  <c:v>51</c:v>
                </c:pt>
                <c:pt idx="15">
                  <c:v>45</c:v>
                </c:pt>
                <c:pt idx="16">
                  <c:v>70</c:v>
                </c:pt>
                <c:pt idx="17">
                  <c:v>51</c:v>
                </c:pt>
                <c:pt idx="18">
                  <c:v>27</c:v>
                </c:pt>
                <c:pt idx="19">
                  <c:v>28</c:v>
                </c:pt>
                <c:pt idx="20">
                  <c:v>21</c:v>
                </c:pt>
                <c:pt idx="21">
                  <c:v>9</c:v>
                </c:pt>
                <c:pt idx="22">
                  <c:v>11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96-4B9D-BE74-58E8344E4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16096"/>
        <c:axId val="61330176"/>
      </c:areaChart>
      <c:catAx>
        <c:axId val="613160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301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330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16096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300" verticalDpi="-4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1'!$D$4:$D$27</c:f>
              <c:numCache>
                <c:formatCode>General_)</c:formatCode>
                <c:ptCount val="24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3</c:v>
                </c:pt>
                <c:pt idx="4">
                  <c:v>29</c:v>
                </c:pt>
                <c:pt idx="5">
                  <c:v>16</c:v>
                </c:pt>
                <c:pt idx="6">
                  <c:v>24</c:v>
                </c:pt>
                <c:pt idx="7">
                  <c:v>51</c:v>
                </c:pt>
                <c:pt idx="8">
                  <c:v>62</c:v>
                </c:pt>
                <c:pt idx="9">
                  <c:v>51</c:v>
                </c:pt>
                <c:pt idx="10">
                  <c:v>60</c:v>
                </c:pt>
                <c:pt idx="11">
                  <c:v>51</c:v>
                </c:pt>
                <c:pt idx="12">
                  <c:v>54</c:v>
                </c:pt>
                <c:pt idx="13">
                  <c:v>71</c:v>
                </c:pt>
                <c:pt idx="14">
                  <c:v>55</c:v>
                </c:pt>
                <c:pt idx="15">
                  <c:v>51</c:v>
                </c:pt>
                <c:pt idx="16">
                  <c:v>61</c:v>
                </c:pt>
                <c:pt idx="17">
                  <c:v>66</c:v>
                </c:pt>
                <c:pt idx="18">
                  <c:v>40</c:v>
                </c:pt>
                <c:pt idx="19">
                  <c:v>30</c:v>
                </c:pt>
                <c:pt idx="20">
                  <c:v>19</c:v>
                </c:pt>
                <c:pt idx="21">
                  <c:v>13</c:v>
                </c:pt>
                <c:pt idx="22">
                  <c:v>8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B0-4FB2-946D-EB1FF7790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49248"/>
        <c:axId val="61367424"/>
      </c:areaChart>
      <c:catAx>
        <c:axId val="613492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674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367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4924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1'!$E$4:$E$27</c:f>
              <c:numCache>
                <c:formatCode>General_)</c:formatCode>
                <c:ptCount val="24"/>
                <c:pt idx="0">
                  <c:v>3</c:v>
                </c:pt>
                <c:pt idx="1">
                  <c:v>7</c:v>
                </c:pt>
                <c:pt idx="2">
                  <c:v>5</c:v>
                </c:pt>
                <c:pt idx="3">
                  <c:v>3</c:v>
                </c:pt>
                <c:pt idx="4">
                  <c:v>8</c:v>
                </c:pt>
                <c:pt idx="5">
                  <c:v>13</c:v>
                </c:pt>
                <c:pt idx="6">
                  <c:v>3</c:v>
                </c:pt>
                <c:pt idx="7">
                  <c:v>10</c:v>
                </c:pt>
                <c:pt idx="8">
                  <c:v>14</c:v>
                </c:pt>
                <c:pt idx="9">
                  <c:v>23</c:v>
                </c:pt>
                <c:pt idx="10">
                  <c:v>30</c:v>
                </c:pt>
                <c:pt idx="11">
                  <c:v>18</c:v>
                </c:pt>
                <c:pt idx="12">
                  <c:v>34</c:v>
                </c:pt>
                <c:pt idx="13">
                  <c:v>23</c:v>
                </c:pt>
                <c:pt idx="14">
                  <c:v>28</c:v>
                </c:pt>
                <c:pt idx="15">
                  <c:v>20</c:v>
                </c:pt>
                <c:pt idx="16">
                  <c:v>17</c:v>
                </c:pt>
                <c:pt idx="17">
                  <c:v>28</c:v>
                </c:pt>
                <c:pt idx="18">
                  <c:v>37</c:v>
                </c:pt>
                <c:pt idx="19">
                  <c:v>25</c:v>
                </c:pt>
                <c:pt idx="20">
                  <c:v>17</c:v>
                </c:pt>
                <c:pt idx="21">
                  <c:v>10</c:v>
                </c:pt>
                <c:pt idx="22">
                  <c:v>7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0A-43BB-B181-E1AFEFF71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94944"/>
        <c:axId val="61396480"/>
      </c:areaChart>
      <c:catAx>
        <c:axId val="613949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964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396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9494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1'!$F$4:$F$27</c:f>
              <c:numCache>
                <c:formatCode>General_)</c:formatCode>
                <c:ptCount val="24"/>
                <c:pt idx="0">
                  <c:v>6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5</c:v>
                </c:pt>
                <c:pt idx="8">
                  <c:v>9</c:v>
                </c:pt>
                <c:pt idx="9">
                  <c:v>11</c:v>
                </c:pt>
                <c:pt idx="10">
                  <c:v>15</c:v>
                </c:pt>
                <c:pt idx="11">
                  <c:v>15</c:v>
                </c:pt>
                <c:pt idx="12">
                  <c:v>11</c:v>
                </c:pt>
                <c:pt idx="13">
                  <c:v>17</c:v>
                </c:pt>
                <c:pt idx="14">
                  <c:v>13</c:v>
                </c:pt>
                <c:pt idx="15">
                  <c:v>16</c:v>
                </c:pt>
                <c:pt idx="16">
                  <c:v>17</c:v>
                </c:pt>
                <c:pt idx="17">
                  <c:v>36</c:v>
                </c:pt>
                <c:pt idx="18">
                  <c:v>23</c:v>
                </c:pt>
                <c:pt idx="19">
                  <c:v>11</c:v>
                </c:pt>
                <c:pt idx="20">
                  <c:v>8</c:v>
                </c:pt>
                <c:pt idx="21">
                  <c:v>7</c:v>
                </c:pt>
                <c:pt idx="22">
                  <c:v>6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5-4D61-ACED-BBEE1B6E3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42784"/>
        <c:axId val="61544320"/>
      </c:areaChart>
      <c:catAx>
        <c:axId val="61542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5443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544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542784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1'!$G$4:$G$27</c:f>
              <c:numCache>
                <c:formatCode>General_)</c:formatCode>
                <c:ptCount val="24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14</c:v>
                </c:pt>
                <c:pt idx="5">
                  <c:v>18</c:v>
                </c:pt>
                <c:pt idx="6">
                  <c:v>22</c:v>
                </c:pt>
                <c:pt idx="7">
                  <c:v>59</c:v>
                </c:pt>
                <c:pt idx="8">
                  <c:v>66</c:v>
                </c:pt>
                <c:pt idx="9">
                  <c:v>48</c:v>
                </c:pt>
                <c:pt idx="10">
                  <c:v>54</c:v>
                </c:pt>
                <c:pt idx="11">
                  <c:v>52</c:v>
                </c:pt>
                <c:pt idx="12">
                  <c:v>53</c:v>
                </c:pt>
                <c:pt idx="13">
                  <c:v>49</c:v>
                </c:pt>
                <c:pt idx="14">
                  <c:v>30</c:v>
                </c:pt>
                <c:pt idx="15">
                  <c:v>49</c:v>
                </c:pt>
                <c:pt idx="16">
                  <c:v>50</c:v>
                </c:pt>
                <c:pt idx="17">
                  <c:v>58</c:v>
                </c:pt>
                <c:pt idx="18">
                  <c:v>50</c:v>
                </c:pt>
                <c:pt idx="19">
                  <c:v>29</c:v>
                </c:pt>
                <c:pt idx="20">
                  <c:v>17</c:v>
                </c:pt>
                <c:pt idx="21">
                  <c:v>4</c:v>
                </c:pt>
                <c:pt idx="22">
                  <c:v>8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80-4794-894A-B58EAC48A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84128"/>
        <c:axId val="61585664"/>
      </c:areaChart>
      <c:catAx>
        <c:axId val="615841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5856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585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58412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1'!$H$4:$H$27</c:f>
              <c:numCache>
                <c:formatCode>General_)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23</c:v>
                </c:pt>
                <c:pt idx="5">
                  <c:v>15</c:v>
                </c:pt>
                <c:pt idx="6">
                  <c:v>17</c:v>
                </c:pt>
                <c:pt idx="7">
                  <c:v>58</c:v>
                </c:pt>
                <c:pt idx="8">
                  <c:v>75</c:v>
                </c:pt>
                <c:pt idx="9">
                  <c:v>47</c:v>
                </c:pt>
                <c:pt idx="10">
                  <c:v>49</c:v>
                </c:pt>
                <c:pt idx="11">
                  <c:v>45</c:v>
                </c:pt>
                <c:pt idx="12">
                  <c:v>52</c:v>
                </c:pt>
                <c:pt idx="13">
                  <c:v>46</c:v>
                </c:pt>
                <c:pt idx="14">
                  <c:v>35</c:v>
                </c:pt>
                <c:pt idx="15">
                  <c:v>44</c:v>
                </c:pt>
                <c:pt idx="16">
                  <c:v>55</c:v>
                </c:pt>
                <c:pt idx="17">
                  <c:v>59</c:v>
                </c:pt>
                <c:pt idx="18">
                  <c:v>53</c:v>
                </c:pt>
                <c:pt idx="19">
                  <c:v>23</c:v>
                </c:pt>
                <c:pt idx="20">
                  <c:v>21</c:v>
                </c:pt>
                <c:pt idx="21">
                  <c:v>10</c:v>
                </c:pt>
                <c:pt idx="22">
                  <c:v>9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F4-4970-802C-A11FBC75A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625472"/>
        <c:axId val="61627008"/>
      </c:areaChart>
      <c:catAx>
        <c:axId val="616254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270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627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2547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'DebitTV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'DebitTV sens 1'!$I$4:$I$27</c:f>
              <c:numCache>
                <c:formatCode>General_)</c:formatCode>
                <c:ptCount val="24"/>
                <c:pt idx="0">
                  <c:v>6</c:v>
                </c:pt>
                <c:pt idx="1">
                  <c:v>1</c:v>
                </c:pt>
                <c:pt idx="2">
                  <c:v>4</c:v>
                </c:pt>
                <c:pt idx="3">
                  <c:v>3</c:v>
                </c:pt>
                <c:pt idx="4">
                  <c:v>26</c:v>
                </c:pt>
                <c:pt idx="5">
                  <c:v>22</c:v>
                </c:pt>
                <c:pt idx="6">
                  <c:v>18</c:v>
                </c:pt>
                <c:pt idx="7">
                  <c:v>56</c:v>
                </c:pt>
                <c:pt idx="8">
                  <c:v>55</c:v>
                </c:pt>
                <c:pt idx="9">
                  <c:v>44</c:v>
                </c:pt>
                <c:pt idx="10">
                  <c:v>54</c:v>
                </c:pt>
                <c:pt idx="11">
                  <c:v>52</c:v>
                </c:pt>
                <c:pt idx="12">
                  <c:v>51</c:v>
                </c:pt>
                <c:pt idx="13">
                  <c:v>46</c:v>
                </c:pt>
                <c:pt idx="14">
                  <c:v>49</c:v>
                </c:pt>
                <c:pt idx="15">
                  <c:v>54</c:v>
                </c:pt>
                <c:pt idx="16">
                  <c:v>64</c:v>
                </c:pt>
                <c:pt idx="17">
                  <c:v>58</c:v>
                </c:pt>
                <c:pt idx="18">
                  <c:v>41</c:v>
                </c:pt>
                <c:pt idx="19">
                  <c:v>34</c:v>
                </c:pt>
                <c:pt idx="20">
                  <c:v>18</c:v>
                </c:pt>
                <c:pt idx="21">
                  <c:v>7</c:v>
                </c:pt>
                <c:pt idx="22">
                  <c:v>10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0B-4BA7-A907-11C986AE1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650432"/>
        <c:axId val="61651968"/>
      </c:areaChart>
      <c:catAx>
        <c:axId val="616504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519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616519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5043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315831741865847"/>
          <c:y val="6.8627779506450604E-2"/>
          <c:w val="0.67434318838531249"/>
          <c:h val="0.73039565331865308"/>
        </c:manualLayout>
      </c:layout>
      <c:barChart>
        <c:barDir val="bar"/>
        <c:grouping val="clustered"/>
        <c:varyColors val="0"/>
        <c:ser>
          <c:idx val="0"/>
          <c:order val="0"/>
          <c:spPr>
            <a:pattFill prst="pct50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678-4E8A-B1E2-049826963048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678-4E8A-B1E2-04982696304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6678-4E8A-B1E2-04982696304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6678-4E8A-B1E2-04982696304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6678-4E8A-B1E2-049826963048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6678-4E8A-B1E2-049826963048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6678-4E8A-B1E2-04982696304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'DebitTV sens 1'!$C$3:$I$3</c:f>
              <c:numCache>
                <c:formatCode>ddd\ dd\ mmm</c:formatCode>
                <c:ptCount val="7"/>
                <c:pt idx="0">
                  <c:v>43720</c:v>
                </c:pt>
                <c:pt idx="1">
                  <c:v>43721</c:v>
                </c:pt>
                <c:pt idx="2">
                  <c:v>43722</c:v>
                </c:pt>
                <c:pt idx="3">
                  <c:v>43723</c:v>
                </c:pt>
                <c:pt idx="4">
                  <c:v>43724</c:v>
                </c:pt>
                <c:pt idx="5">
                  <c:v>43725</c:v>
                </c:pt>
                <c:pt idx="6">
                  <c:v>43726</c:v>
                </c:pt>
              </c:numCache>
            </c:numRef>
          </c:cat>
          <c:val>
            <c:numRef>
              <c:f>'DebitTV sens 1'!$C$39:$I$39</c:f>
              <c:numCache>
                <c:formatCode>General</c:formatCode>
                <c:ptCount val="7"/>
                <c:pt idx="0">
                  <c:v>824</c:v>
                </c:pt>
                <c:pt idx="1">
                  <c:v>832</c:v>
                </c:pt>
                <c:pt idx="2">
                  <c:v>387</c:v>
                </c:pt>
                <c:pt idx="3">
                  <c:v>239</c:v>
                </c:pt>
                <c:pt idx="4">
                  <c:v>742</c:v>
                </c:pt>
                <c:pt idx="5">
                  <c:v>745</c:v>
                </c:pt>
                <c:pt idx="6">
                  <c:v>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678-4E8A-B1E2-04982696304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1436672"/>
        <c:axId val="61438208"/>
      </c:barChart>
      <c:catAx>
        <c:axId val="61436672"/>
        <c:scaling>
          <c:orientation val="minMax"/>
        </c:scaling>
        <c:delete val="0"/>
        <c:axPos val="l"/>
        <c:numFmt formatCode="ddd\ dd\ mmm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438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4382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43667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sideWall>
    <c:backWall>
      <c:thickness val="0"/>
      <c:spPr>
        <a:pattFill prst="pct25">
          <a:fgClr>
            <a:srgbClr val="FF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'VITESSETV Sens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'VITESSETV Sens 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F45-4850-99A9-E4A354491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1821312"/>
        <c:axId val="61822848"/>
        <c:axId val="0"/>
      </c:bar3DChart>
      <c:catAx>
        <c:axId val="6182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822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1822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82131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50">
                <a:fgClr>
                  <a:srgbClr val="00FF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291D-407E-B811-3F97BD211977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291D-407E-B811-3F97BD211977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291D-407E-B811-3F97BD211977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'VITESSETV Sens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'VITESSETV Sens 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91D-407E-B811-3F97BD211977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solidFill>
          <a:srgbClr val="FFFFFF"/>
        </a:solidFill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91320281478436E-2"/>
          <c:y val="9.8485212791536436E-2"/>
          <c:w val="0.92934087182710468"/>
          <c:h val="0.7462148815358722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F94-4844-B85D-C94B16DD7A1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F94-4844-B85D-C94B16DD7A1E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6F94-4844-B85D-C94B16DD7A1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6F94-4844-B85D-C94B16DD7A1E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6F94-4844-B85D-C94B16DD7A1E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6F94-4844-B85D-C94B16DD7A1E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6F94-4844-B85D-C94B16DD7A1E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6F94-4844-B85D-C94B16DD7A1E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6F94-4844-B85D-C94B16DD7A1E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6F94-4844-B85D-C94B16DD7A1E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6F94-4844-B85D-C94B16DD7A1E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F94-4844-B85D-C94B16DD7A1E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6F94-4844-B85D-C94B16DD7A1E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6F94-4844-B85D-C94B16DD7A1E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6F94-4844-B85D-C94B16DD7A1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6F94-4844-B85D-C94B16DD7A1E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6F94-4844-B85D-C94B16DD7A1E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6F94-4844-B85D-C94B16DD7A1E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6F94-4844-B85D-C94B16DD7A1E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6F94-4844-B85D-C94B16DD7A1E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6F94-4844-B85D-C94B16DD7A1E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6F94-4844-B85D-C94B16DD7A1E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6F94-4844-B85D-C94B16DD7A1E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6F94-4844-B85D-C94B16DD7A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'DebitVL sens 1'!$W$4:$W$27</c:f>
              <c:numCache>
                <c:formatCode>General</c:formatCode>
                <c:ptCount val="24"/>
                <c:pt idx="0">
                  <c:v>6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5</c:v>
                </c:pt>
                <c:pt idx="8">
                  <c:v>9</c:v>
                </c:pt>
                <c:pt idx="9">
                  <c:v>11</c:v>
                </c:pt>
                <c:pt idx="10">
                  <c:v>15</c:v>
                </c:pt>
                <c:pt idx="11">
                  <c:v>15</c:v>
                </c:pt>
                <c:pt idx="12">
                  <c:v>10</c:v>
                </c:pt>
                <c:pt idx="13">
                  <c:v>16</c:v>
                </c:pt>
                <c:pt idx="14">
                  <c:v>13</c:v>
                </c:pt>
                <c:pt idx="15">
                  <c:v>16</c:v>
                </c:pt>
                <c:pt idx="16">
                  <c:v>16</c:v>
                </c:pt>
                <c:pt idx="17">
                  <c:v>35</c:v>
                </c:pt>
                <c:pt idx="18">
                  <c:v>22</c:v>
                </c:pt>
                <c:pt idx="19">
                  <c:v>11</c:v>
                </c:pt>
                <c:pt idx="20">
                  <c:v>8</c:v>
                </c:pt>
                <c:pt idx="21">
                  <c:v>7</c:v>
                </c:pt>
                <c:pt idx="22">
                  <c:v>6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F94-4844-B85D-C94B16DD7A1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6829824"/>
        <c:axId val="56831360"/>
      </c:barChart>
      <c:catAx>
        <c:axId val="568298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8313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83136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82982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8A3-4F76-8353-3FD5B97D72D1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8A3-4F76-8353-3FD5B97D72D1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28A3-4F76-8353-3FD5B97D72D1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28A3-4F76-8353-3FD5B97D72D1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28A3-4F76-8353-3FD5B97D72D1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just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28A3-4F76-8353-3FD5B97D72D1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28A3-4F76-8353-3FD5B97D72D1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28A3-4F76-8353-3FD5B97D72D1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28A3-4F76-8353-3FD5B97D72D1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28A3-4F76-8353-3FD5B97D72D1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28A3-4F76-8353-3FD5B97D72D1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8A3-4F76-8353-3FD5B97D72D1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28A3-4F76-8353-3FD5B97D72D1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28A3-4F76-8353-3FD5B97D72D1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28A3-4F76-8353-3FD5B97D72D1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28A3-4F76-8353-3FD5B97D72D1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28A3-4F76-8353-3FD5B97D72D1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28A3-4F76-8353-3FD5B97D72D1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28A3-4F76-8353-3FD5B97D72D1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28A3-4F76-8353-3FD5B97D72D1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28A3-4F76-8353-3FD5B97D72D1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28A3-4F76-8353-3FD5B97D72D1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28A3-4F76-8353-3FD5B97D72D1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28A3-4F76-8353-3FD5B97D72D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'VITESSETV Sens 1'!$V$4:$V$27</c:f>
              <c:numCache>
                <c:formatCode>General</c:formatCode>
                <c:ptCount val="24"/>
              </c:numCache>
            </c:numRef>
          </c:val>
          <c:extLst>
            <c:ext xmlns:c16="http://schemas.microsoft.com/office/drawing/2014/chart" uri="{C3380CC4-5D6E-409C-BE32-E72D297353CC}">
              <c16:uniqueId val="{00000018-28A3-4F76-8353-3FD5B97D72D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4177664"/>
        <c:axId val="64179200"/>
      </c:barChart>
      <c:catAx>
        <c:axId val="641776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179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17920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17766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A18-497D-AB59-2CE4BE74CC70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A18-497D-AB59-2CE4BE74CC70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BA18-497D-AB59-2CE4BE74CC70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A18-497D-AB59-2CE4BE74CC70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BA18-497D-AB59-2CE4BE74CC70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BA18-497D-AB59-2CE4BE74CC70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BA18-497D-AB59-2CE4BE74CC70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BA18-497D-AB59-2CE4BE74CC70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BA18-497D-AB59-2CE4BE74CC70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A18-497D-AB59-2CE4BE74CC70}"/>
                </c:ext>
              </c:extLst>
            </c:dLbl>
            <c:dLbl>
              <c:idx val="1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BA18-497D-AB59-2CE4BE74CC70}"/>
                </c:ext>
              </c:extLst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BA18-497D-AB59-2CE4BE74CC70}"/>
                </c:ext>
              </c:extLst>
            </c:dLbl>
            <c:dLbl>
              <c:idx val="1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BA18-497D-AB59-2CE4BE74CC70}"/>
                </c:ext>
              </c:extLst>
            </c:dLbl>
            <c:dLbl>
              <c:idx val="1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BA18-497D-AB59-2CE4BE74CC70}"/>
                </c:ext>
              </c:extLst>
            </c:dLbl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BA18-497D-AB59-2CE4BE74CC70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BA18-497D-AB59-2CE4BE74CC70}"/>
                </c:ext>
              </c:extLst>
            </c:dLbl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BA18-497D-AB59-2CE4BE74CC70}"/>
                </c:ext>
              </c:extLst>
            </c:dLbl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BA18-497D-AB59-2CE4BE74CC70}"/>
                </c:ext>
              </c:extLst>
            </c:dLbl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BA18-497D-AB59-2CE4BE74CC70}"/>
                </c:ext>
              </c:extLst>
            </c:dLbl>
            <c:dLbl>
              <c:idx val="1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BA18-497D-AB59-2CE4BE74CC70}"/>
                </c:ext>
              </c:extLst>
            </c:dLbl>
            <c:dLbl>
              <c:idx val="2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BA18-497D-AB59-2CE4BE74CC70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5-BA18-497D-AB59-2CE4BE74CC70}"/>
                </c:ext>
              </c:extLst>
            </c:dLbl>
            <c:dLbl>
              <c:idx val="2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6-BA18-497D-AB59-2CE4BE74CC70}"/>
                </c:ext>
              </c:extLst>
            </c:dLbl>
            <c:dLbl>
              <c:idx val="2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1"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BA18-497D-AB59-2CE4BE74CC7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MS Sans Serif"/>
                    <a:ea typeface="MS Sans Serif"/>
                    <a:cs typeface="MS Sans Serif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'VITESSETV Sens 1'!$W$4:$W$27</c:f>
              <c:numCache>
                <c:formatCode>General</c:formatCode>
                <c:ptCount val="24"/>
              </c:numCache>
            </c:numRef>
          </c:val>
          <c:extLst>
            <c:ext xmlns:c16="http://schemas.microsoft.com/office/drawing/2014/chart" uri="{C3380CC4-5D6E-409C-BE32-E72D297353CC}">
              <c16:uniqueId val="{00000018-BA18-497D-AB59-2CE4BE74CC7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7507840"/>
        <c:axId val="57509376"/>
      </c:barChart>
      <c:catAx>
        <c:axId val="575078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5093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50937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750784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944817437345316E-2"/>
          <c:y val="4.0372732028720708E-2"/>
          <c:w val="0.94478598362159683"/>
          <c:h val="0.8260882092030540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1'!$C$3:$N$4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1'!$C$29:$N$29</c:f>
              <c:numCache>
                <c:formatCode>General</c:formatCode>
                <c:ptCount val="12"/>
                <c:pt idx="0">
                  <c:v>7</c:v>
                </c:pt>
                <c:pt idx="1">
                  <c:v>2</c:v>
                </c:pt>
                <c:pt idx="2">
                  <c:v>1</c:v>
                </c:pt>
                <c:pt idx="3">
                  <c:v>8</c:v>
                </c:pt>
                <c:pt idx="4">
                  <c:v>21</c:v>
                </c:pt>
                <c:pt idx="5">
                  <c:v>113</c:v>
                </c:pt>
                <c:pt idx="6">
                  <c:v>340</c:v>
                </c:pt>
                <c:pt idx="7">
                  <c:v>186</c:v>
                </c:pt>
                <c:pt idx="8">
                  <c:v>83</c:v>
                </c:pt>
                <c:pt idx="9">
                  <c:v>31</c:v>
                </c:pt>
                <c:pt idx="10">
                  <c:v>32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8E-4418-A468-84B180EFC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360832"/>
        <c:axId val="64362368"/>
        <c:axId val="0"/>
      </c:bar3DChart>
      <c:catAx>
        <c:axId val="6436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62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362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60832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-3" verticalDpi="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3010817208527168E-2"/>
          <c:y val="4.4025292432231591E-2"/>
          <c:w val="0.93394917367087582"/>
          <c:h val="0.833335892467240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1'!$C$61:$N$62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1'!$C$87:$N$87</c:f>
              <c:numCache>
                <c:formatCode>General</c:formatCode>
                <c:ptCount val="12"/>
                <c:pt idx="0">
                  <c:v>9</c:v>
                </c:pt>
                <c:pt idx="1">
                  <c:v>5</c:v>
                </c:pt>
                <c:pt idx="2">
                  <c:v>9</c:v>
                </c:pt>
                <c:pt idx="3">
                  <c:v>9</c:v>
                </c:pt>
                <c:pt idx="4">
                  <c:v>41</c:v>
                </c:pt>
                <c:pt idx="5">
                  <c:v>169</c:v>
                </c:pt>
                <c:pt idx="6">
                  <c:v>284</c:v>
                </c:pt>
                <c:pt idx="7">
                  <c:v>171</c:v>
                </c:pt>
                <c:pt idx="8">
                  <c:v>74</c:v>
                </c:pt>
                <c:pt idx="9">
                  <c:v>44</c:v>
                </c:pt>
                <c:pt idx="10">
                  <c:v>17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34-43A0-863F-A8A9228E0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379520"/>
        <c:axId val="64291200"/>
        <c:axId val="0"/>
      </c:bar3DChart>
      <c:catAx>
        <c:axId val="6437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291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29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7952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400" verticalDpi="40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748123470392606E-2"/>
          <c:y val="4.2682990369828942E-2"/>
          <c:w val="0.9343518415671529"/>
          <c:h val="0.8384158822644971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1'!$C$116:$N$117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1'!$C$142:$N$142</c:f>
              <c:numCache>
                <c:formatCode>General</c:formatCode>
                <c:ptCount val="12"/>
                <c:pt idx="0">
                  <c:v>3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15</c:v>
                </c:pt>
                <c:pt idx="5">
                  <c:v>60</c:v>
                </c:pt>
                <c:pt idx="6">
                  <c:v>106</c:v>
                </c:pt>
                <c:pt idx="7">
                  <c:v>93</c:v>
                </c:pt>
                <c:pt idx="8">
                  <c:v>59</c:v>
                </c:pt>
                <c:pt idx="9">
                  <c:v>30</c:v>
                </c:pt>
                <c:pt idx="10">
                  <c:v>14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15-4845-A910-3C866A8BB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306560"/>
        <c:axId val="64316544"/>
        <c:axId val="0"/>
      </c:bar3DChart>
      <c:catAx>
        <c:axId val="6430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165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316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0656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748123470392606E-2"/>
          <c:y val="4.3343653250774002E-2"/>
          <c:w val="0.93587856026252403"/>
          <c:h val="0.8359133126934986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1'!$C$174:$N$175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1'!$C$200:$N$200</c:f>
              <c:numCache>
                <c:formatCode>General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31</c:v>
                </c:pt>
                <c:pt idx="6">
                  <c:v>67</c:v>
                </c:pt>
                <c:pt idx="7">
                  <c:v>69</c:v>
                </c:pt>
                <c:pt idx="8">
                  <c:v>50</c:v>
                </c:pt>
                <c:pt idx="9">
                  <c:v>11</c:v>
                </c:pt>
                <c:pt idx="10">
                  <c:v>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96-410E-A0EF-DDF551CD0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348544"/>
        <c:axId val="64350080"/>
        <c:axId val="0"/>
      </c:bar3DChart>
      <c:catAx>
        <c:axId val="6434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50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350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348544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153430515354294E-2"/>
          <c:y val="4.2553191489361708E-2"/>
          <c:w val="0.90184116618425159"/>
          <c:h val="0.838905775075987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FF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1'!$C$231:$N$232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1'!$C$257:$N$257</c:f>
              <c:numCache>
                <c:formatCode>General</c:formatCode>
                <c:ptCount val="12"/>
                <c:pt idx="0">
                  <c:v>8</c:v>
                </c:pt>
                <c:pt idx="1">
                  <c:v>5</c:v>
                </c:pt>
                <c:pt idx="2">
                  <c:v>2</c:v>
                </c:pt>
                <c:pt idx="3">
                  <c:v>4</c:v>
                </c:pt>
                <c:pt idx="4">
                  <c:v>25</c:v>
                </c:pt>
                <c:pt idx="5">
                  <c:v>110</c:v>
                </c:pt>
                <c:pt idx="6">
                  <c:v>296</c:v>
                </c:pt>
                <c:pt idx="7">
                  <c:v>151</c:v>
                </c:pt>
                <c:pt idx="8">
                  <c:v>79</c:v>
                </c:pt>
                <c:pt idx="9">
                  <c:v>40</c:v>
                </c:pt>
                <c:pt idx="10">
                  <c:v>20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6E-4D0F-981F-864287F3E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447616"/>
        <c:axId val="64449152"/>
        <c:axId val="0"/>
      </c:bar3DChart>
      <c:catAx>
        <c:axId val="6444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449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449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447616"/>
        <c:crosses val="autoZero"/>
        <c:crossBetween val="between"/>
        <c:minorUnit val="5.8439999999999994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400" verticalDpi="-4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9542029119475433E-2"/>
          <c:y val="2.4615421597688692E-2"/>
          <c:w val="0.92824496678566826"/>
          <c:h val="0.8369243343214158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FF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1'!$C$289:$N$290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1'!$C$315:$N$315</c:f>
              <c:numCache>
                <c:formatCode>General</c:formatCode>
                <c:ptCount val="12"/>
                <c:pt idx="0">
                  <c:v>5</c:v>
                </c:pt>
                <c:pt idx="1">
                  <c:v>2</c:v>
                </c:pt>
                <c:pt idx="2">
                  <c:v>2</c:v>
                </c:pt>
                <c:pt idx="3">
                  <c:v>7</c:v>
                </c:pt>
                <c:pt idx="4">
                  <c:v>31</c:v>
                </c:pt>
                <c:pt idx="5">
                  <c:v>137</c:v>
                </c:pt>
                <c:pt idx="6">
                  <c:v>296</c:v>
                </c:pt>
                <c:pt idx="7">
                  <c:v>148</c:v>
                </c:pt>
                <c:pt idx="8">
                  <c:v>57</c:v>
                </c:pt>
                <c:pt idx="9">
                  <c:v>37</c:v>
                </c:pt>
                <c:pt idx="10">
                  <c:v>23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03-4BC7-B13F-7DF218FD6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472960"/>
        <c:axId val="64474496"/>
        <c:axId val="0"/>
      </c:bar3DChart>
      <c:catAx>
        <c:axId val="6447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4744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474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472960"/>
        <c:crosses val="autoZero"/>
        <c:crossBetween val="between"/>
        <c:minorUnit val="3.798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682926829268317E-2"/>
          <c:y val="4.1055718475073298E-2"/>
          <c:w val="0.93445121951219523"/>
          <c:h val="0.844574780058650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1'!$C$347:$N$348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1'!$C$373:$N$373</c:f>
              <c:numCache>
                <c:formatCode>General</c:formatCode>
                <c:ptCount val="12"/>
                <c:pt idx="0">
                  <c:v>10</c:v>
                </c:pt>
                <c:pt idx="1">
                  <c:v>5</c:v>
                </c:pt>
                <c:pt idx="2">
                  <c:v>11</c:v>
                </c:pt>
                <c:pt idx="3">
                  <c:v>9</c:v>
                </c:pt>
                <c:pt idx="4">
                  <c:v>45</c:v>
                </c:pt>
                <c:pt idx="5">
                  <c:v>164</c:v>
                </c:pt>
                <c:pt idx="6">
                  <c:v>264</c:v>
                </c:pt>
                <c:pt idx="7">
                  <c:v>136</c:v>
                </c:pt>
                <c:pt idx="8">
                  <c:v>82</c:v>
                </c:pt>
                <c:pt idx="9">
                  <c:v>30</c:v>
                </c:pt>
                <c:pt idx="10">
                  <c:v>17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17-4133-9A81-68F96EF8A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502400"/>
        <c:axId val="64508288"/>
        <c:axId val="0"/>
      </c:bar3DChart>
      <c:catAx>
        <c:axId val="6450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508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508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502400"/>
        <c:crosses val="autoZero"/>
        <c:crossBetween val="between"/>
        <c:minorUnit val="1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038284839203703E-2"/>
          <c:y val="4.4871935321311986E-2"/>
          <c:w val="0.90811638591117905"/>
          <c:h val="0.8301308034442718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25">
              <a:fgClr>
                <a:srgbClr val="008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'VITESSETV Sens 1'!$C$405:$N$406</c:f>
              <c:strCache>
                <c:ptCount val="12"/>
                <c:pt idx="0">
                  <c:v>de 0 à 30</c:v>
                </c:pt>
                <c:pt idx="1">
                  <c:v>de 30 à 40</c:v>
                </c:pt>
                <c:pt idx="2">
                  <c:v>de 40 à 50</c:v>
                </c:pt>
                <c:pt idx="3">
                  <c:v>de 50 à 60</c:v>
                </c:pt>
                <c:pt idx="4">
                  <c:v>de 60 à 70</c:v>
                </c:pt>
                <c:pt idx="5">
                  <c:v>de 70 à 80</c:v>
                </c:pt>
                <c:pt idx="6">
                  <c:v>de 80 à 90</c:v>
                </c:pt>
                <c:pt idx="7">
                  <c:v>de 90 à 100</c:v>
                </c:pt>
                <c:pt idx="8">
                  <c:v>de 100 à 110</c:v>
                </c:pt>
                <c:pt idx="9">
                  <c:v>de 110 à 120</c:v>
                </c:pt>
                <c:pt idx="10">
                  <c:v>de 120 à 130</c:v>
                </c:pt>
                <c:pt idx="11">
                  <c:v>plus de 150</c:v>
                </c:pt>
              </c:strCache>
            </c:strRef>
          </c:cat>
          <c:val>
            <c:numRef>
              <c:f>'VITESSETV Sens 1'!$C$431:$N$431</c:f>
              <c:numCache>
                <c:formatCode>General</c:formatCode>
                <c:ptCount val="12"/>
                <c:pt idx="0">
                  <c:v>44</c:v>
                </c:pt>
                <c:pt idx="1">
                  <c:v>21</c:v>
                </c:pt>
                <c:pt idx="2">
                  <c:v>28</c:v>
                </c:pt>
                <c:pt idx="3">
                  <c:v>39</c:v>
                </c:pt>
                <c:pt idx="4">
                  <c:v>181</c:v>
                </c:pt>
                <c:pt idx="5">
                  <c:v>784</c:v>
                </c:pt>
                <c:pt idx="6">
                  <c:v>1653</c:v>
                </c:pt>
                <c:pt idx="7">
                  <c:v>954</c:v>
                </c:pt>
                <c:pt idx="8">
                  <c:v>484</c:v>
                </c:pt>
                <c:pt idx="9">
                  <c:v>223</c:v>
                </c:pt>
                <c:pt idx="10">
                  <c:v>129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B-4EE5-B1F8-36E0E6E7A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64556416"/>
        <c:axId val="64582784"/>
        <c:axId val="0"/>
      </c:bar3DChart>
      <c:catAx>
        <c:axId val="6455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582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4582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4556416"/>
        <c:crosses val="autoZero"/>
        <c:crossBetween val="between"/>
        <c:minorUnit val="9.6419999999999995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98360655737707"/>
          <c:y val="0.12195150998358897"/>
          <c:w val="0.81311475409836054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1'!$C$4:$C$27</c:f>
              <c:numCache>
                <c:formatCode>General_)</c:formatCode>
                <c:ptCount val="24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3</c:v>
                </c:pt>
                <c:pt idx="4">
                  <c:v>18</c:v>
                </c:pt>
                <c:pt idx="5">
                  <c:v>3</c:v>
                </c:pt>
                <c:pt idx="6">
                  <c:v>19</c:v>
                </c:pt>
                <c:pt idx="7">
                  <c:v>54</c:v>
                </c:pt>
                <c:pt idx="8">
                  <c:v>65</c:v>
                </c:pt>
                <c:pt idx="9">
                  <c:v>28</c:v>
                </c:pt>
                <c:pt idx="10">
                  <c:v>36</c:v>
                </c:pt>
                <c:pt idx="11">
                  <c:v>31</c:v>
                </c:pt>
                <c:pt idx="12">
                  <c:v>34</c:v>
                </c:pt>
                <c:pt idx="13">
                  <c:v>33</c:v>
                </c:pt>
                <c:pt idx="14">
                  <c:v>30</c:v>
                </c:pt>
                <c:pt idx="15">
                  <c:v>24</c:v>
                </c:pt>
                <c:pt idx="16">
                  <c:v>45</c:v>
                </c:pt>
                <c:pt idx="17">
                  <c:v>34</c:v>
                </c:pt>
                <c:pt idx="18">
                  <c:v>22</c:v>
                </c:pt>
                <c:pt idx="19">
                  <c:v>21</c:v>
                </c:pt>
                <c:pt idx="20">
                  <c:v>17</c:v>
                </c:pt>
                <c:pt idx="21">
                  <c:v>6</c:v>
                </c:pt>
                <c:pt idx="22">
                  <c:v>8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CA-41C9-B57C-1EAFB737A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846592"/>
        <c:axId val="56864768"/>
      </c:areaChart>
      <c:catAx>
        <c:axId val="568465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8647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6864768"/>
        <c:scaling>
          <c:orientation val="minMax"/>
          <c:max val="6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846592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0" verticalDpi="-4" copies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52332428042116"/>
          <c:y val="0.12195150998358897"/>
          <c:w val="0.81372808711220612"/>
          <c:h val="0.66341621431072384"/>
        </c:manualLayout>
      </c:layout>
      <c:area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'DebitVL sens 1'!$B$4:$B$27</c:f>
              <c:strCache>
                <c:ptCount val="24"/>
                <c:pt idx="0">
                  <c:v>1H</c:v>
                </c:pt>
                <c:pt idx="1">
                  <c:v>2H</c:v>
                </c:pt>
                <c:pt idx="2">
                  <c:v>3H</c:v>
                </c:pt>
                <c:pt idx="3">
                  <c:v>4H</c:v>
                </c:pt>
                <c:pt idx="4">
                  <c:v>5H</c:v>
                </c:pt>
                <c:pt idx="5">
                  <c:v>6H</c:v>
                </c:pt>
                <c:pt idx="6">
                  <c:v>7H</c:v>
                </c:pt>
                <c:pt idx="7">
                  <c:v>8H</c:v>
                </c:pt>
                <c:pt idx="8">
                  <c:v>9H</c:v>
                </c:pt>
                <c:pt idx="9">
                  <c:v>10H</c:v>
                </c:pt>
                <c:pt idx="10">
                  <c:v>11H</c:v>
                </c:pt>
                <c:pt idx="11">
                  <c:v>12H</c:v>
                </c:pt>
                <c:pt idx="12">
                  <c:v>13H</c:v>
                </c:pt>
                <c:pt idx="13">
                  <c:v>14H</c:v>
                </c:pt>
                <c:pt idx="14">
                  <c:v>15H</c:v>
                </c:pt>
                <c:pt idx="15">
                  <c:v>16H</c:v>
                </c:pt>
                <c:pt idx="16">
                  <c:v>17H</c:v>
                </c:pt>
                <c:pt idx="17">
                  <c:v>18H</c:v>
                </c:pt>
                <c:pt idx="18">
                  <c:v>19H</c:v>
                </c:pt>
                <c:pt idx="19">
                  <c:v>20H</c:v>
                </c:pt>
                <c:pt idx="20">
                  <c:v>21H</c:v>
                </c:pt>
                <c:pt idx="21">
                  <c:v>22H</c:v>
                </c:pt>
                <c:pt idx="22">
                  <c:v>23H</c:v>
                </c:pt>
                <c:pt idx="23">
                  <c:v>24H</c:v>
                </c:pt>
              </c:strCache>
            </c:strRef>
          </c:cat>
          <c:val>
            <c:numRef>
              <c:f>'DebitVL sens 1'!$D$4:$D$27</c:f>
              <c:numCache>
                <c:formatCode>General_)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21</c:v>
                </c:pt>
                <c:pt idx="5">
                  <c:v>8</c:v>
                </c:pt>
                <c:pt idx="6">
                  <c:v>11</c:v>
                </c:pt>
                <c:pt idx="7">
                  <c:v>35</c:v>
                </c:pt>
                <c:pt idx="8">
                  <c:v>48</c:v>
                </c:pt>
                <c:pt idx="9">
                  <c:v>31</c:v>
                </c:pt>
                <c:pt idx="10">
                  <c:v>35</c:v>
                </c:pt>
                <c:pt idx="11">
                  <c:v>36</c:v>
                </c:pt>
                <c:pt idx="12">
                  <c:v>36</c:v>
                </c:pt>
                <c:pt idx="13">
                  <c:v>52</c:v>
                </c:pt>
                <c:pt idx="14">
                  <c:v>30</c:v>
                </c:pt>
                <c:pt idx="15">
                  <c:v>27</c:v>
                </c:pt>
                <c:pt idx="16">
                  <c:v>36</c:v>
                </c:pt>
                <c:pt idx="17">
                  <c:v>46</c:v>
                </c:pt>
                <c:pt idx="18">
                  <c:v>36</c:v>
                </c:pt>
                <c:pt idx="19">
                  <c:v>24</c:v>
                </c:pt>
                <c:pt idx="20">
                  <c:v>16</c:v>
                </c:pt>
                <c:pt idx="21">
                  <c:v>11</c:v>
                </c:pt>
                <c:pt idx="22">
                  <c:v>6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D5-4048-BEFC-4829222E3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957568"/>
        <c:axId val="56963456"/>
      </c:areaChart>
      <c:catAx>
        <c:axId val="569575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9634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6963456"/>
        <c:scaling>
          <c:orientation val="minMax"/>
          <c:max val="6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56957568"/>
        <c:crosses val="autoZero"/>
        <c:crossBetween val="midCat"/>
        <c:minorUnit val="1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89" l="0.78740157499999996" r="0.78740157499999996" t="0.98425196899999989" header="0.49212598450000006" footer="0.49212598450000006"/>
    <c:pageSetup paperSize="9" orientation="portrait" horizontalDpi="300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12" Type="http://schemas.openxmlformats.org/officeDocument/2006/relationships/chart" Target="../charts/chart15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11" Type="http://schemas.openxmlformats.org/officeDocument/2006/relationships/chart" Target="../charts/chart14.xml"/><Relationship Id="rId5" Type="http://schemas.openxmlformats.org/officeDocument/2006/relationships/chart" Target="../charts/chart8.xml"/><Relationship Id="rId10" Type="http://schemas.openxmlformats.org/officeDocument/2006/relationships/chart" Target="../charts/chart13.xml"/><Relationship Id="rId4" Type="http://schemas.openxmlformats.org/officeDocument/2006/relationships/chart" Target="../charts/chart7.xml"/><Relationship Id="rId9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5" Type="http://schemas.openxmlformats.org/officeDocument/2006/relationships/chart" Target="../charts/chart28.xml"/><Relationship Id="rId10" Type="http://schemas.openxmlformats.org/officeDocument/2006/relationships/chart" Target="../charts/chart33.xml"/><Relationship Id="rId4" Type="http://schemas.openxmlformats.org/officeDocument/2006/relationships/chart" Target="../charts/chart27.xml"/><Relationship Id="rId9" Type="http://schemas.openxmlformats.org/officeDocument/2006/relationships/chart" Target="../charts/chart32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.xml"/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.xml"/><Relationship Id="rId3" Type="http://schemas.openxmlformats.org/officeDocument/2006/relationships/chart" Target="../charts/chart46.xml"/><Relationship Id="rId7" Type="http://schemas.openxmlformats.org/officeDocument/2006/relationships/chart" Target="../charts/chart50.xml"/><Relationship Id="rId12" Type="http://schemas.openxmlformats.org/officeDocument/2006/relationships/chart" Target="../charts/chart55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Relationship Id="rId6" Type="http://schemas.openxmlformats.org/officeDocument/2006/relationships/chart" Target="../charts/chart49.xml"/><Relationship Id="rId11" Type="http://schemas.openxmlformats.org/officeDocument/2006/relationships/chart" Target="../charts/chart54.xml"/><Relationship Id="rId5" Type="http://schemas.openxmlformats.org/officeDocument/2006/relationships/chart" Target="../charts/chart48.xml"/><Relationship Id="rId10" Type="http://schemas.openxmlformats.org/officeDocument/2006/relationships/chart" Target="../charts/chart53.xml"/><Relationship Id="rId4" Type="http://schemas.openxmlformats.org/officeDocument/2006/relationships/chart" Target="../charts/chart47.xml"/><Relationship Id="rId9" Type="http://schemas.openxmlformats.org/officeDocument/2006/relationships/chart" Target="../charts/chart52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12" Type="http://schemas.openxmlformats.org/officeDocument/2006/relationships/chart" Target="../charts/chart67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chart" Target="../charts/chart66.xml"/><Relationship Id="rId5" Type="http://schemas.openxmlformats.org/officeDocument/2006/relationships/chart" Target="../charts/chart60.xml"/><Relationship Id="rId10" Type="http://schemas.openxmlformats.org/officeDocument/2006/relationships/chart" Target="../charts/chart65.xml"/><Relationship Id="rId4" Type="http://schemas.openxmlformats.org/officeDocument/2006/relationships/chart" Target="../charts/chart59.xml"/><Relationship Id="rId9" Type="http://schemas.openxmlformats.org/officeDocument/2006/relationships/chart" Target="../charts/chart64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3" Type="http://schemas.openxmlformats.org/officeDocument/2006/relationships/chart" Target="../charts/chart70.xml"/><Relationship Id="rId7" Type="http://schemas.openxmlformats.org/officeDocument/2006/relationships/chart" Target="../charts/chart74.xml"/><Relationship Id="rId12" Type="http://schemas.openxmlformats.org/officeDocument/2006/relationships/chart" Target="../charts/chart79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11" Type="http://schemas.openxmlformats.org/officeDocument/2006/relationships/chart" Target="../charts/chart78.xml"/><Relationship Id="rId5" Type="http://schemas.openxmlformats.org/officeDocument/2006/relationships/chart" Target="../charts/chart72.xml"/><Relationship Id="rId10" Type="http://schemas.openxmlformats.org/officeDocument/2006/relationships/chart" Target="../charts/chart77.xml"/><Relationship Id="rId4" Type="http://schemas.openxmlformats.org/officeDocument/2006/relationships/chart" Target="../charts/chart71.xml"/><Relationship Id="rId9" Type="http://schemas.openxmlformats.org/officeDocument/2006/relationships/chart" Target="../charts/chart7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15240</xdr:rowOff>
    </xdr:from>
    <xdr:to>
      <xdr:col>2</xdr:col>
      <xdr:colOff>685800</xdr:colOff>
      <xdr:row>5</xdr:row>
      <xdr:rowOff>60960</xdr:rowOff>
    </xdr:to>
    <xdr:pic>
      <xdr:nvPicPr>
        <xdr:cNvPr id="3" name="Picture 8" descr="LOGI AXIMU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700"/>
          <a:ext cx="262128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15240</xdr:rowOff>
    </xdr:from>
    <xdr:to>
      <xdr:col>2</xdr:col>
      <xdr:colOff>685800</xdr:colOff>
      <xdr:row>5</xdr:row>
      <xdr:rowOff>60960</xdr:rowOff>
    </xdr:to>
    <xdr:pic>
      <xdr:nvPicPr>
        <xdr:cNvPr id="4" name="Picture 6" descr="LOGI AXIMU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700"/>
          <a:ext cx="262128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7620</xdr:rowOff>
    </xdr:from>
    <xdr:to>
      <xdr:col>2</xdr:col>
      <xdr:colOff>746760</xdr:colOff>
      <xdr:row>7</xdr:row>
      <xdr:rowOff>91440</xdr:rowOff>
    </xdr:to>
    <xdr:pic>
      <xdr:nvPicPr>
        <xdr:cNvPr id="5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"/>
          <a:ext cx="268224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7</xdr:col>
      <xdr:colOff>15240</xdr:colOff>
      <xdr:row>32</xdr:row>
      <xdr:rowOff>160020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3980"/>
          <a:ext cx="5913120" cy="43510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23</xdr:row>
      <xdr:rowOff>28575</xdr:rowOff>
    </xdr:from>
    <xdr:to>
      <xdr:col>30</xdr:col>
      <xdr:colOff>0</xdr:colOff>
      <xdr:row>35</xdr:row>
      <xdr:rowOff>0</xdr:rowOff>
    </xdr:to>
    <xdr:graphicFrame macro="">
      <xdr:nvGraphicFramePr>
        <xdr:cNvPr id="10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59</xdr:row>
      <xdr:rowOff>19050</xdr:rowOff>
    </xdr:from>
    <xdr:to>
      <xdr:col>0</xdr:col>
      <xdr:colOff>0</xdr:colOff>
      <xdr:row>71</xdr:row>
      <xdr:rowOff>0</xdr:rowOff>
    </xdr:to>
    <xdr:graphicFrame macro="">
      <xdr:nvGraphicFramePr>
        <xdr:cNvPr id="102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95</xdr:row>
      <xdr:rowOff>19050</xdr:rowOff>
    </xdr:from>
    <xdr:to>
      <xdr:col>0</xdr:col>
      <xdr:colOff>0</xdr:colOff>
      <xdr:row>107</xdr:row>
      <xdr:rowOff>0</xdr:rowOff>
    </xdr:to>
    <xdr:graphicFrame macro="">
      <xdr:nvGraphicFramePr>
        <xdr:cNvPr id="102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41</xdr:row>
      <xdr:rowOff>95250</xdr:rowOff>
    </xdr:from>
    <xdr:to>
      <xdr:col>10</xdr:col>
      <xdr:colOff>561975</xdr:colOff>
      <xdr:row>55</xdr:row>
      <xdr:rowOff>9525</xdr:rowOff>
    </xdr:to>
    <xdr:graphicFrame macro="">
      <xdr:nvGraphicFramePr>
        <xdr:cNvPr id="204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561975</xdr:colOff>
      <xdr:row>40</xdr:row>
      <xdr:rowOff>104775</xdr:rowOff>
    </xdr:from>
    <xdr:to>
      <xdr:col>8</xdr:col>
      <xdr:colOff>85725</xdr:colOff>
      <xdr:row>42</xdr:row>
      <xdr:rowOff>66675</xdr:rowOff>
    </xdr:to>
    <xdr:sp macro="" textlink="">
      <xdr:nvSpPr>
        <xdr:cNvPr id="2050" name="Texte 4"/>
        <xdr:cNvSpPr txBox="1">
          <a:spLocks noChangeArrowheads="1"/>
        </xdr:cNvSpPr>
      </xdr:nvSpPr>
      <xdr:spPr bwMode="auto">
        <a:xfrm>
          <a:off x="2124075" y="6800850"/>
          <a:ext cx="27146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</a:t>
          </a:r>
        </a:p>
        <a:p>
          <a:pPr algn="ctr" rtl="0">
            <a:defRPr sz="1000"/>
          </a:pPr>
          <a:endParaRPr lang="fr-F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0</xdr:colOff>
      <xdr:row>58</xdr:row>
      <xdr:rowOff>123825</xdr:rowOff>
    </xdr:from>
    <xdr:to>
      <xdr:col>10</xdr:col>
      <xdr:colOff>523875</xdr:colOff>
      <xdr:row>71</xdr:row>
      <xdr:rowOff>66675</xdr:rowOff>
    </xdr:to>
    <xdr:graphicFrame macro="">
      <xdr:nvGraphicFramePr>
        <xdr:cNvPr id="205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76</xdr:row>
      <xdr:rowOff>114300</xdr:rowOff>
    </xdr:from>
    <xdr:to>
      <xdr:col>10</xdr:col>
      <xdr:colOff>552450</xdr:colOff>
      <xdr:row>93</xdr:row>
      <xdr:rowOff>57150</xdr:rowOff>
    </xdr:to>
    <xdr:graphicFrame macro="">
      <xdr:nvGraphicFramePr>
        <xdr:cNvPr id="205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457200</xdr:colOff>
      <xdr:row>75</xdr:row>
      <xdr:rowOff>104775</xdr:rowOff>
    </xdr:from>
    <xdr:to>
      <xdr:col>8</xdr:col>
      <xdr:colOff>180975</xdr:colOff>
      <xdr:row>77</xdr:row>
      <xdr:rowOff>38100</xdr:rowOff>
    </xdr:to>
    <xdr:sp macro="" textlink="">
      <xdr:nvSpPr>
        <xdr:cNvPr id="2053" name="Texte 7"/>
        <xdr:cNvSpPr txBox="1">
          <a:spLocks noChangeArrowheads="1"/>
        </xdr:cNvSpPr>
      </xdr:nvSpPr>
      <xdr:spPr bwMode="auto">
        <a:xfrm>
          <a:off x="2019300" y="12439650"/>
          <a:ext cx="291465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plus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57</xdr:row>
      <xdr:rowOff>28575</xdr:rowOff>
    </xdr:from>
    <xdr:to>
      <xdr:col>9</xdr:col>
      <xdr:colOff>381000</xdr:colOff>
      <xdr:row>58</xdr:row>
      <xdr:rowOff>95250</xdr:rowOff>
    </xdr:to>
    <xdr:sp macro="" textlink="">
      <xdr:nvSpPr>
        <xdr:cNvPr id="2054" name="Texte 8"/>
        <xdr:cNvSpPr txBox="1">
          <a:spLocks noChangeArrowheads="1"/>
        </xdr:cNvSpPr>
      </xdr:nvSpPr>
      <xdr:spPr bwMode="auto">
        <a:xfrm>
          <a:off x="1057275" y="9505950"/>
          <a:ext cx="47148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Graphique de la répartition du trafic sur une semaine complète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142875</xdr:colOff>
      <xdr:row>63</xdr:row>
      <xdr:rowOff>9525</xdr:rowOff>
    </xdr:from>
    <xdr:to>
      <xdr:col>3</xdr:col>
      <xdr:colOff>285750</xdr:colOff>
      <xdr:row>64</xdr:row>
      <xdr:rowOff>76200</xdr:rowOff>
    </xdr:to>
    <xdr:sp macro="" textlink="">
      <xdr:nvSpPr>
        <xdr:cNvPr id="2055" name="Texte 10"/>
        <xdr:cNvSpPr txBox="1">
          <a:spLocks noChangeArrowheads="1"/>
        </xdr:cNvSpPr>
      </xdr:nvSpPr>
      <xdr:spPr bwMode="auto">
        <a:xfrm>
          <a:off x="419100" y="10744200"/>
          <a:ext cx="1428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FF00FF"/>
              </a:solidFill>
              <a:latin typeface="Times New Roman"/>
              <a:cs typeface="Times New Roman"/>
            </a:rPr>
            <a:t>Samedi et Dimanche</a:t>
          </a:r>
        </a:p>
        <a:p>
          <a:pPr algn="ctr" rtl="0">
            <a:defRPr sz="1000"/>
          </a:pPr>
          <a:endParaRPr lang="fr-FR" sz="1100" b="0" i="0" strike="noStrike">
            <a:solidFill>
              <a:srgbClr val="FF00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133350</xdr:colOff>
      <xdr:row>67</xdr:row>
      <xdr:rowOff>104775</xdr:rowOff>
    </xdr:from>
    <xdr:to>
      <xdr:col>10</xdr:col>
      <xdr:colOff>361950</xdr:colOff>
      <xdr:row>70</xdr:row>
      <xdr:rowOff>28575</xdr:rowOff>
    </xdr:to>
    <xdr:sp macro="" textlink="">
      <xdr:nvSpPr>
        <xdr:cNvPr id="2056" name="Texte 12"/>
        <xdr:cNvSpPr txBox="1">
          <a:spLocks noChangeArrowheads="1"/>
        </xdr:cNvSpPr>
      </xdr:nvSpPr>
      <xdr:spPr bwMode="auto">
        <a:xfrm>
          <a:off x="4886325" y="11487150"/>
          <a:ext cx="1438275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Lundi, Mardi, Mercredi</a:t>
          </a:r>
        </a:p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Jeudi et Vendredi</a:t>
          </a:r>
        </a:p>
        <a:p>
          <a:pPr algn="ctr" rtl="0">
            <a:defRPr sz="1000"/>
          </a:pPr>
          <a:endParaRPr lang="fr-FR" sz="1100" b="0" i="0" strike="noStrike">
            <a:solidFill>
              <a:srgbClr val="00FF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190500</xdr:colOff>
      <xdr:row>65</xdr:row>
      <xdr:rowOff>85725</xdr:rowOff>
    </xdr:from>
    <xdr:to>
      <xdr:col>9</xdr:col>
      <xdr:colOff>190500</xdr:colOff>
      <xdr:row>67</xdr:row>
      <xdr:rowOff>85725</xdr:rowOff>
    </xdr:to>
    <xdr:sp macro="" textlink="">
      <xdr:nvSpPr>
        <xdr:cNvPr id="2057" name="Line 9"/>
        <xdr:cNvSpPr>
          <a:spLocks noChangeShapeType="1"/>
        </xdr:cNvSpPr>
      </xdr:nvSpPr>
      <xdr:spPr bwMode="auto">
        <a:xfrm flipV="1">
          <a:off x="5581650" y="111442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295275</xdr:colOff>
      <xdr:row>65</xdr:row>
      <xdr:rowOff>85725</xdr:rowOff>
    </xdr:from>
    <xdr:to>
      <xdr:col>9</xdr:col>
      <xdr:colOff>200025</xdr:colOff>
      <xdr:row>65</xdr:row>
      <xdr:rowOff>85725</xdr:rowOff>
    </xdr:to>
    <xdr:sp macro="" textlink="">
      <xdr:nvSpPr>
        <xdr:cNvPr id="2058" name="Line 10"/>
        <xdr:cNvSpPr>
          <a:spLocks noChangeShapeType="1"/>
        </xdr:cNvSpPr>
      </xdr:nvSpPr>
      <xdr:spPr bwMode="auto">
        <a:xfrm flipH="1">
          <a:off x="5048250" y="11144250"/>
          <a:ext cx="542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161925</xdr:colOff>
      <xdr:row>60</xdr:row>
      <xdr:rowOff>295275</xdr:rowOff>
    </xdr:from>
    <xdr:to>
      <xdr:col>5</xdr:col>
      <xdr:colOff>209550</xdr:colOff>
      <xdr:row>60</xdr:row>
      <xdr:rowOff>295275</xdr:rowOff>
    </xdr:to>
    <xdr:sp macro="" textlink="">
      <xdr:nvSpPr>
        <xdr:cNvPr id="2059" name="Line 11"/>
        <xdr:cNvSpPr>
          <a:spLocks noChangeShapeType="1"/>
        </xdr:cNvSpPr>
      </xdr:nvSpPr>
      <xdr:spPr bwMode="auto">
        <a:xfrm flipV="1">
          <a:off x="1085850" y="10287000"/>
          <a:ext cx="1962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38100</xdr:colOff>
      <xdr:row>97</xdr:row>
      <xdr:rowOff>28575</xdr:rowOff>
    </xdr:from>
    <xdr:to>
      <xdr:col>10</xdr:col>
      <xdr:colOff>552450</xdr:colOff>
      <xdr:row>112</xdr:row>
      <xdr:rowOff>85725</xdr:rowOff>
    </xdr:to>
    <xdr:graphicFrame macro="">
      <xdr:nvGraphicFramePr>
        <xdr:cNvPr id="206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533400</xdr:colOff>
      <xdr:row>96</xdr:row>
      <xdr:rowOff>47625</xdr:rowOff>
    </xdr:from>
    <xdr:to>
      <xdr:col>8</xdr:col>
      <xdr:colOff>238125</xdr:colOff>
      <xdr:row>97</xdr:row>
      <xdr:rowOff>142875</xdr:rowOff>
    </xdr:to>
    <xdr:sp macro="" textlink="">
      <xdr:nvSpPr>
        <xdr:cNvPr id="2061" name="Texte 19"/>
        <xdr:cNvSpPr txBox="1">
          <a:spLocks noChangeArrowheads="1"/>
        </xdr:cNvSpPr>
      </xdr:nvSpPr>
      <xdr:spPr bwMode="auto">
        <a:xfrm>
          <a:off x="2095500" y="15811500"/>
          <a:ext cx="28956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moins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133350</xdr:colOff>
      <xdr:row>116</xdr:row>
      <xdr:rowOff>9525</xdr:rowOff>
    </xdr:from>
    <xdr:to>
      <xdr:col>5</xdr:col>
      <xdr:colOff>476250</xdr:colOff>
      <xdr:row>128</xdr:row>
      <xdr:rowOff>19050</xdr:rowOff>
    </xdr:to>
    <xdr:graphicFrame macro="">
      <xdr:nvGraphicFramePr>
        <xdr:cNvPr id="2078" name="LUN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28575</xdr:colOff>
      <xdr:row>116</xdr:row>
      <xdr:rowOff>9525</xdr:rowOff>
    </xdr:from>
    <xdr:to>
      <xdr:col>10</xdr:col>
      <xdr:colOff>457200</xdr:colOff>
      <xdr:row>128</xdr:row>
      <xdr:rowOff>19050</xdr:rowOff>
    </xdr:to>
    <xdr:graphicFrame macro="">
      <xdr:nvGraphicFramePr>
        <xdr:cNvPr id="2079" name="MAR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133350</xdr:colOff>
      <xdr:row>130</xdr:row>
      <xdr:rowOff>9525</xdr:rowOff>
    </xdr:from>
    <xdr:to>
      <xdr:col>5</xdr:col>
      <xdr:colOff>476250</xdr:colOff>
      <xdr:row>142</xdr:row>
      <xdr:rowOff>19050</xdr:rowOff>
    </xdr:to>
    <xdr:graphicFrame macro="">
      <xdr:nvGraphicFramePr>
        <xdr:cNvPr id="2080" name="MERC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28575</xdr:colOff>
      <xdr:row>130</xdr:row>
      <xdr:rowOff>9525</xdr:rowOff>
    </xdr:from>
    <xdr:to>
      <xdr:col>10</xdr:col>
      <xdr:colOff>457200</xdr:colOff>
      <xdr:row>142</xdr:row>
      <xdr:rowOff>19050</xdr:rowOff>
    </xdr:to>
    <xdr:graphicFrame macro="">
      <xdr:nvGraphicFramePr>
        <xdr:cNvPr id="2081" name="JEU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133350</xdr:colOff>
      <xdr:row>144</xdr:row>
      <xdr:rowOff>9525</xdr:rowOff>
    </xdr:from>
    <xdr:to>
      <xdr:col>5</xdr:col>
      <xdr:colOff>476250</xdr:colOff>
      <xdr:row>156</xdr:row>
      <xdr:rowOff>19050</xdr:rowOff>
    </xdr:to>
    <xdr:graphicFrame macro="">
      <xdr:nvGraphicFramePr>
        <xdr:cNvPr id="2082" name="VEND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19050</xdr:colOff>
      <xdr:row>144</xdr:row>
      <xdr:rowOff>9525</xdr:rowOff>
    </xdr:from>
    <xdr:to>
      <xdr:col>10</xdr:col>
      <xdr:colOff>447675</xdr:colOff>
      <xdr:row>156</xdr:row>
      <xdr:rowOff>19050</xdr:rowOff>
    </xdr:to>
    <xdr:graphicFrame macro="">
      <xdr:nvGraphicFramePr>
        <xdr:cNvPr id="2083" name="SAM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114300</xdr:colOff>
      <xdr:row>157</xdr:row>
      <xdr:rowOff>57150</xdr:rowOff>
    </xdr:from>
    <xdr:to>
      <xdr:col>5</xdr:col>
      <xdr:colOff>457200</xdr:colOff>
      <xdr:row>169</xdr:row>
      <xdr:rowOff>123825</xdr:rowOff>
    </xdr:to>
    <xdr:graphicFrame macro="">
      <xdr:nvGraphicFramePr>
        <xdr:cNvPr id="2084" name="DIMANCH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47625</xdr:colOff>
      <xdr:row>157</xdr:row>
      <xdr:rowOff>76200</xdr:rowOff>
    </xdr:from>
    <xdr:to>
      <xdr:col>10</xdr:col>
      <xdr:colOff>457200</xdr:colOff>
      <xdr:row>169</xdr:row>
      <xdr:rowOff>133350</xdr:rowOff>
    </xdr:to>
    <xdr:graphicFrame macro="">
      <xdr:nvGraphicFramePr>
        <xdr:cNvPr id="2085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571500</xdr:colOff>
      <xdr:row>115</xdr:row>
      <xdr:rowOff>28575</xdr:rowOff>
    </xdr:from>
    <xdr:to>
      <xdr:col>4</xdr:col>
      <xdr:colOff>85725</xdr:colOff>
      <xdr:row>116</xdr:row>
      <xdr:rowOff>95250</xdr:rowOff>
    </xdr:to>
    <xdr:sp macro="" textlink="">
      <xdr:nvSpPr>
        <xdr:cNvPr id="2086" name="Texte 45"/>
        <xdr:cNvSpPr txBox="1">
          <a:spLocks noChangeArrowheads="1"/>
        </xdr:cNvSpPr>
      </xdr:nvSpPr>
      <xdr:spPr bwMode="auto">
        <a:xfrm>
          <a:off x="1495425" y="18821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jeudi</a:t>
          </a:r>
        </a:p>
      </xdr:txBody>
    </xdr:sp>
    <xdr:clientData/>
  </xdr:twoCellAnchor>
  <xdr:twoCellAnchor>
    <xdr:from>
      <xdr:col>7</xdr:col>
      <xdr:colOff>495300</xdr:colOff>
      <xdr:row>115</xdr:row>
      <xdr:rowOff>19050</xdr:rowOff>
    </xdr:from>
    <xdr:to>
      <xdr:col>9</xdr:col>
      <xdr:colOff>0</xdr:colOff>
      <xdr:row>116</xdr:row>
      <xdr:rowOff>85725</xdr:rowOff>
    </xdr:to>
    <xdr:sp macro="" textlink="">
      <xdr:nvSpPr>
        <xdr:cNvPr id="2087" name="Texte 46"/>
        <xdr:cNvSpPr txBox="1">
          <a:spLocks noChangeArrowheads="1"/>
        </xdr:cNvSpPr>
      </xdr:nvSpPr>
      <xdr:spPr bwMode="auto">
        <a:xfrm>
          <a:off x="4610100" y="18811875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vendredi</a:t>
          </a:r>
        </a:p>
      </xdr:txBody>
    </xdr:sp>
    <xdr:clientData/>
  </xdr:twoCellAnchor>
  <xdr:twoCellAnchor>
    <xdr:from>
      <xdr:col>2</xdr:col>
      <xdr:colOff>561975</xdr:colOff>
      <xdr:row>129</xdr:row>
      <xdr:rowOff>47625</xdr:rowOff>
    </xdr:from>
    <xdr:to>
      <xdr:col>4</xdr:col>
      <xdr:colOff>76200</xdr:colOff>
      <xdr:row>130</xdr:row>
      <xdr:rowOff>114300</xdr:rowOff>
    </xdr:to>
    <xdr:sp macro="" textlink="">
      <xdr:nvSpPr>
        <xdr:cNvPr id="2088" name="Texte 47"/>
        <xdr:cNvSpPr txBox="1">
          <a:spLocks noChangeArrowheads="1"/>
        </xdr:cNvSpPr>
      </xdr:nvSpPr>
      <xdr:spPr bwMode="auto">
        <a:xfrm>
          <a:off x="1485900" y="21107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samedi</a:t>
          </a:r>
        </a:p>
      </xdr:txBody>
    </xdr:sp>
    <xdr:clientData/>
  </xdr:twoCellAnchor>
  <xdr:twoCellAnchor>
    <xdr:from>
      <xdr:col>7</xdr:col>
      <xdr:colOff>600075</xdr:colOff>
      <xdr:row>129</xdr:row>
      <xdr:rowOff>47625</xdr:rowOff>
    </xdr:from>
    <xdr:to>
      <xdr:col>9</xdr:col>
      <xdr:colOff>104775</xdr:colOff>
      <xdr:row>130</xdr:row>
      <xdr:rowOff>114300</xdr:rowOff>
    </xdr:to>
    <xdr:sp macro="" textlink="">
      <xdr:nvSpPr>
        <xdr:cNvPr id="2089" name="Texte 48"/>
        <xdr:cNvSpPr txBox="1">
          <a:spLocks noChangeArrowheads="1"/>
        </xdr:cNvSpPr>
      </xdr:nvSpPr>
      <xdr:spPr bwMode="auto">
        <a:xfrm>
          <a:off x="4714875" y="21107400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dimanche</a:t>
          </a:r>
        </a:p>
      </xdr:txBody>
    </xdr:sp>
    <xdr:clientData/>
  </xdr:twoCellAnchor>
  <xdr:twoCellAnchor>
    <xdr:from>
      <xdr:col>2</xdr:col>
      <xdr:colOff>581025</xdr:colOff>
      <xdr:row>143</xdr:row>
      <xdr:rowOff>19050</xdr:rowOff>
    </xdr:from>
    <xdr:to>
      <xdr:col>4</xdr:col>
      <xdr:colOff>95250</xdr:colOff>
      <xdr:row>144</xdr:row>
      <xdr:rowOff>85725</xdr:rowOff>
    </xdr:to>
    <xdr:sp macro="" textlink="">
      <xdr:nvSpPr>
        <xdr:cNvPr id="2090" name="Texte 49"/>
        <xdr:cNvSpPr txBox="1">
          <a:spLocks noChangeArrowheads="1"/>
        </xdr:cNvSpPr>
      </xdr:nvSpPr>
      <xdr:spPr bwMode="auto">
        <a:xfrm>
          <a:off x="1504950" y="2334577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lundi</a:t>
          </a:r>
        </a:p>
      </xdr:txBody>
    </xdr:sp>
    <xdr:clientData/>
  </xdr:twoCellAnchor>
  <xdr:twoCellAnchor>
    <xdr:from>
      <xdr:col>8</xdr:col>
      <xdr:colOff>0</xdr:colOff>
      <xdr:row>143</xdr:row>
      <xdr:rowOff>28575</xdr:rowOff>
    </xdr:from>
    <xdr:to>
      <xdr:col>9</xdr:col>
      <xdr:colOff>123825</xdr:colOff>
      <xdr:row>144</xdr:row>
      <xdr:rowOff>95250</xdr:rowOff>
    </xdr:to>
    <xdr:sp macro="" textlink="">
      <xdr:nvSpPr>
        <xdr:cNvPr id="2091" name="Texte 50"/>
        <xdr:cNvSpPr txBox="1">
          <a:spLocks noChangeArrowheads="1"/>
        </xdr:cNvSpPr>
      </xdr:nvSpPr>
      <xdr:spPr bwMode="auto">
        <a:xfrm>
          <a:off x="4752975" y="23355300"/>
          <a:ext cx="76200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mardi</a:t>
          </a:r>
        </a:p>
      </xdr:txBody>
    </xdr:sp>
    <xdr:clientData/>
  </xdr:twoCellAnchor>
  <xdr:twoCellAnchor>
    <xdr:from>
      <xdr:col>2</xdr:col>
      <xdr:colOff>561975</xdr:colOff>
      <xdr:row>156</xdr:row>
      <xdr:rowOff>114300</xdr:rowOff>
    </xdr:from>
    <xdr:to>
      <xdr:col>4</xdr:col>
      <xdr:colOff>76200</xdr:colOff>
      <xdr:row>158</xdr:row>
      <xdr:rowOff>85725</xdr:rowOff>
    </xdr:to>
    <xdr:sp macro="" textlink="">
      <xdr:nvSpPr>
        <xdr:cNvPr id="2092" name="Texte 51"/>
        <xdr:cNvSpPr txBox="1">
          <a:spLocks noChangeArrowheads="1"/>
        </xdr:cNvSpPr>
      </xdr:nvSpPr>
      <xdr:spPr bwMode="auto">
        <a:xfrm>
          <a:off x="1485900" y="25546050"/>
          <a:ext cx="7905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mercredi</a:t>
          </a:r>
        </a:p>
      </xdr:txBody>
    </xdr:sp>
    <xdr:clientData/>
  </xdr:twoCellAnchor>
  <xdr:twoCellAnchor>
    <xdr:from>
      <xdr:col>6</xdr:col>
      <xdr:colOff>590550</xdr:colOff>
      <xdr:row>156</xdr:row>
      <xdr:rowOff>95250</xdr:rowOff>
    </xdr:from>
    <xdr:to>
      <xdr:col>9</xdr:col>
      <xdr:colOff>504825</xdr:colOff>
      <xdr:row>158</xdr:row>
      <xdr:rowOff>76200</xdr:rowOff>
    </xdr:to>
    <xdr:sp macro="" textlink="">
      <xdr:nvSpPr>
        <xdr:cNvPr id="2093" name="Texte 52"/>
        <xdr:cNvSpPr txBox="1">
          <a:spLocks noChangeArrowheads="1"/>
        </xdr:cNvSpPr>
      </xdr:nvSpPr>
      <xdr:spPr bwMode="auto">
        <a:xfrm>
          <a:off x="4067175" y="25527000"/>
          <a:ext cx="18288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Total des débits par jour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171450</xdr:colOff>
      <xdr:row>60</xdr:row>
      <xdr:rowOff>314325</xdr:rowOff>
    </xdr:from>
    <xdr:to>
      <xdr:col>2</xdr:col>
      <xdr:colOff>171450</xdr:colOff>
      <xdr:row>63</xdr:row>
      <xdr:rowOff>0</xdr:rowOff>
    </xdr:to>
    <xdr:sp macro="" textlink="">
      <xdr:nvSpPr>
        <xdr:cNvPr id="2094" name="Line 46"/>
        <xdr:cNvSpPr>
          <a:spLocks noChangeShapeType="1"/>
        </xdr:cNvSpPr>
      </xdr:nvSpPr>
      <xdr:spPr bwMode="auto">
        <a:xfrm>
          <a:off x="1095375" y="10306050"/>
          <a:ext cx="0" cy="428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36</xdr:row>
      <xdr:rowOff>142875</xdr:rowOff>
    </xdr:from>
    <xdr:to>
      <xdr:col>13</xdr:col>
      <xdr:colOff>381000</xdr:colOff>
      <xdr:row>55</xdr:row>
      <xdr:rowOff>133350</xdr:rowOff>
    </xdr:to>
    <xdr:graphicFrame macro="">
      <xdr:nvGraphicFramePr>
        <xdr:cNvPr id="30734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85725</xdr:colOff>
      <xdr:row>35</xdr:row>
      <xdr:rowOff>133350</xdr:rowOff>
    </xdr:from>
    <xdr:to>
      <xdr:col>8</xdr:col>
      <xdr:colOff>476250</xdr:colOff>
      <xdr:row>37</xdr:row>
      <xdr:rowOff>76200</xdr:rowOff>
    </xdr:to>
    <xdr:sp macro="" textlink="">
      <xdr:nvSpPr>
        <xdr:cNvPr id="30735" name="Texte 21"/>
        <xdr:cNvSpPr txBox="1">
          <a:spLocks noChangeArrowheads="1"/>
        </xdr:cNvSpPr>
      </xdr:nvSpPr>
      <xdr:spPr bwMode="auto">
        <a:xfrm>
          <a:off x="1400175" y="59531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257175</xdr:colOff>
      <xdr:row>94</xdr:row>
      <xdr:rowOff>47625</xdr:rowOff>
    </xdr:from>
    <xdr:to>
      <xdr:col>13</xdr:col>
      <xdr:colOff>361950</xdr:colOff>
      <xdr:row>112</xdr:row>
      <xdr:rowOff>133350</xdr:rowOff>
    </xdr:to>
    <xdr:graphicFrame macro="">
      <xdr:nvGraphicFramePr>
        <xdr:cNvPr id="30736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266700</xdr:colOff>
      <xdr:row>150</xdr:row>
      <xdr:rowOff>9525</xdr:rowOff>
    </xdr:from>
    <xdr:to>
      <xdr:col>13</xdr:col>
      <xdr:colOff>390525</xdr:colOff>
      <xdr:row>169</xdr:row>
      <xdr:rowOff>114300</xdr:rowOff>
    </xdr:to>
    <xdr:graphicFrame macro="">
      <xdr:nvGraphicFramePr>
        <xdr:cNvPr id="30737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266700</xdr:colOff>
      <xdr:row>208</xdr:row>
      <xdr:rowOff>0</xdr:rowOff>
    </xdr:from>
    <xdr:to>
      <xdr:col>13</xdr:col>
      <xdr:colOff>419100</xdr:colOff>
      <xdr:row>227</xdr:row>
      <xdr:rowOff>123825</xdr:rowOff>
    </xdr:to>
    <xdr:graphicFrame macro="">
      <xdr:nvGraphicFramePr>
        <xdr:cNvPr id="3073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266700</xdr:colOff>
      <xdr:row>265</xdr:row>
      <xdr:rowOff>0</xdr:rowOff>
    </xdr:from>
    <xdr:to>
      <xdr:col>13</xdr:col>
      <xdr:colOff>381000</xdr:colOff>
      <xdr:row>285</xdr:row>
      <xdr:rowOff>114300</xdr:rowOff>
    </xdr:to>
    <xdr:graphicFrame macro="">
      <xdr:nvGraphicFramePr>
        <xdr:cNvPr id="30739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285750</xdr:colOff>
      <xdr:row>323</xdr:row>
      <xdr:rowOff>0</xdr:rowOff>
    </xdr:from>
    <xdr:to>
      <xdr:col>13</xdr:col>
      <xdr:colOff>371475</xdr:colOff>
      <xdr:row>343</xdr:row>
      <xdr:rowOff>0</xdr:rowOff>
    </xdr:to>
    <xdr:graphicFrame macro="">
      <xdr:nvGraphicFramePr>
        <xdr:cNvPr id="30740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47625</xdr:colOff>
      <xdr:row>381</xdr:row>
      <xdr:rowOff>0</xdr:rowOff>
    </xdr:from>
    <xdr:to>
      <xdr:col>13</xdr:col>
      <xdr:colOff>409575</xdr:colOff>
      <xdr:row>401</xdr:row>
      <xdr:rowOff>123825</xdr:rowOff>
    </xdr:to>
    <xdr:graphicFrame macro="">
      <xdr:nvGraphicFramePr>
        <xdr:cNvPr id="30741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114300</xdr:colOff>
      <xdr:row>93</xdr:row>
      <xdr:rowOff>19050</xdr:rowOff>
    </xdr:from>
    <xdr:to>
      <xdr:col>9</xdr:col>
      <xdr:colOff>28575</xdr:colOff>
      <xdr:row>94</xdr:row>
      <xdr:rowOff>95250</xdr:rowOff>
    </xdr:to>
    <xdr:sp macro="" textlink="">
      <xdr:nvSpPr>
        <xdr:cNvPr id="30742" name="Texte 29"/>
        <xdr:cNvSpPr txBox="1">
          <a:spLocks noChangeArrowheads="1"/>
        </xdr:cNvSpPr>
      </xdr:nvSpPr>
      <xdr:spPr bwMode="auto">
        <a:xfrm>
          <a:off x="1428750" y="15230475"/>
          <a:ext cx="26574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148</xdr:row>
      <xdr:rowOff>142875</xdr:rowOff>
    </xdr:from>
    <xdr:to>
      <xdr:col>8</xdr:col>
      <xdr:colOff>476250</xdr:colOff>
      <xdr:row>150</xdr:row>
      <xdr:rowOff>85725</xdr:rowOff>
    </xdr:to>
    <xdr:sp macro="" textlink="">
      <xdr:nvSpPr>
        <xdr:cNvPr id="30743" name="Texte 30"/>
        <xdr:cNvSpPr txBox="1">
          <a:spLocks noChangeArrowheads="1"/>
        </xdr:cNvSpPr>
      </xdr:nvSpPr>
      <xdr:spPr bwMode="auto">
        <a:xfrm>
          <a:off x="1400175" y="2422207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206</xdr:row>
      <xdr:rowOff>133350</xdr:rowOff>
    </xdr:from>
    <xdr:to>
      <xdr:col>8</xdr:col>
      <xdr:colOff>476250</xdr:colOff>
      <xdr:row>208</xdr:row>
      <xdr:rowOff>76200</xdr:rowOff>
    </xdr:to>
    <xdr:sp macro="" textlink="">
      <xdr:nvSpPr>
        <xdr:cNvPr id="30744" name="Texte 31"/>
        <xdr:cNvSpPr txBox="1">
          <a:spLocks noChangeArrowheads="1"/>
        </xdr:cNvSpPr>
      </xdr:nvSpPr>
      <xdr:spPr bwMode="auto">
        <a:xfrm>
          <a:off x="1400175" y="336518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263</xdr:row>
      <xdr:rowOff>133350</xdr:rowOff>
    </xdr:from>
    <xdr:to>
      <xdr:col>8</xdr:col>
      <xdr:colOff>476250</xdr:colOff>
      <xdr:row>265</xdr:row>
      <xdr:rowOff>76200</xdr:rowOff>
    </xdr:to>
    <xdr:sp macro="" textlink="">
      <xdr:nvSpPr>
        <xdr:cNvPr id="30745" name="Texte 32"/>
        <xdr:cNvSpPr txBox="1">
          <a:spLocks noChangeArrowheads="1"/>
        </xdr:cNvSpPr>
      </xdr:nvSpPr>
      <xdr:spPr bwMode="auto">
        <a:xfrm>
          <a:off x="1400175" y="42900600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321</xdr:row>
      <xdr:rowOff>133350</xdr:rowOff>
    </xdr:from>
    <xdr:to>
      <xdr:col>8</xdr:col>
      <xdr:colOff>476250</xdr:colOff>
      <xdr:row>323</xdr:row>
      <xdr:rowOff>76200</xdr:rowOff>
    </xdr:to>
    <xdr:sp macro="" textlink="">
      <xdr:nvSpPr>
        <xdr:cNvPr id="30746" name="Texte 33"/>
        <xdr:cNvSpPr txBox="1">
          <a:spLocks noChangeArrowheads="1"/>
        </xdr:cNvSpPr>
      </xdr:nvSpPr>
      <xdr:spPr bwMode="auto">
        <a:xfrm>
          <a:off x="1400175" y="520922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</xdr:txBody>
    </xdr:sp>
    <xdr:clientData/>
  </xdr:twoCellAnchor>
  <xdr:twoCellAnchor>
    <xdr:from>
      <xdr:col>3</xdr:col>
      <xdr:colOff>85725</xdr:colOff>
      <xdr:row>380</xdr:row>
      <xdr:rowOff>0</xdr:rowOff>
    </xdr:from>
    <xdr:to>
      <xdr:col>8</xdr:col>
      <xdr:colOff>476250</xdr:colOff>
      <xdr:row>381</xdr:row>
      <xdr:rowOff>76200</xdr:rowOff>
    </xdr:to>
    <xdr:sp macro="" textlink="">
      <xdr:nvSpPr>
        <xdr:cNvPr id="30747" name="Texte 34"/>
        <xdr:cNvSpPr txBox="1">
          <a:spLocks noChangeArrowheads="1"/>
        </xdr:cNvSpPr>
      </xdr:nvSpPr>
      <xdr:spPr bwMode="auto">
        <a:xfrm>
          <a:off x="1400175" y="61379100"/>
          <a:ext cx="26574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0</xdr:colOff>
      <xdr:row>438</xdr:row>
      <xdr:rowOff>123825</xdr:rowOff>
    </xdr:from>
    <xdr:to>
      <xdr:col>13</xdr:col>
      <xdr:colOff>304800</xdr:colOff>
      <xdr:row>457</xdr:row>
      <xdr:rowOff>123825</xdr:rowOff>
    </xdr:to>
    <xdr:graphicFrame macro="">
      <xdr:nvGraphicFramePr>
        <xdr:cNvPr id="30748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371475</xdr:colOff>
      <xdr:row>437</xdr:row>
      <xdr:rowOff>142875</xdr:rowOff>
    </xdr:from>
    <xdr:to>
      <xdr:col>11</xdr:col>
      <xdr:colOff>66675</xdr:colOff>
      <xdr:row>439</xdr:row>
      <xdr:rowOff>85725</xdr:rowOff>
    </xdr:to>
    <xdr:sp macro="" textlink="">
      <xdr:nvSpPr>
        <xdr:cNvPr id="30749" name="Texte 36"/>
        <xdr:cNvSpPr txBox="1">
          <a:spLocks noChangeArrowheads="1"/>
        </xdr:cNvSpPr>
      </xdr:nvSpPr>
      <xdr:spPr bwMode="auto">
        <a:xfrm>
          <a:off x="1228725" y="70913625"/>
          <a:ext cx="38100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41</xdr:row>
      <xdr:rowOff>95250</xdr:rowOff>
    </xdr:from>
    <xdr:to>
      <xdr:col>10</xdr:col>
      <xdr:colOff>561975</xdr:colOff>
      <xdr:row>55</xdr:row>
      <xdr:rowOff>9525</xdr:rowOff>
    </xdr:to>
    <xdr:graphicFrame macro="">
      <xdr:nvGraphicFramePr>
        <xdr:cNvPr id="32769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561975</xdr:colOff>
      <xdr:row>40</xdr:row>
      <xdr:rowOff>104775</xdr:rowOff>
    </xdr:from>
    <xdr:to>
      <xdr:col>8</xdr:col>
      <xdr:colOff>85725</xdr:colOff>
      <xdr:row>42</xdr:row>
      <xdr:rowOff>66675</xdr:rowOff>
    </xdr:to>
    <xdr:sp macro="" textlink="">
      <xdr:nvSpPr>
        <xdr:cNvPr id="32770" name="Texte 4"/>
        <xdr:cNvSpPr txBox="1">
          <a:spLocks noChangeArrowheads="1"/>
        </xdr:cNvSpPr>
      </xdr:nvSpPr>
      <xdr:spPr bwMode="auto">
        <a:xfrm>
          <a:off x="2124075" y="6800850"/>
          <a:ext cx="27146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</a:t>
          </a:r>
        </a:p>
        <a:p>
          <a:pPr algn="ctr" rtl="0">
            <a:defRPr sz="1000"/>
          </a:pPr>
          <a:endParaRPr lang="fr-F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0</xdr:colOff>
      <xdr:row>58</xdr:row>
      <xdr:rowOff>123825</xdr:rowOff>
    </xdr:from>
    <xdr:to>
      <xdr:col>10</xdr:col>
      <xdr:colOff>523875</xdr:colOff>
      <xdr:row>71</xdr:row>
      <xdr:rowOff>66675</xdr:rowOff>
    </xdr:to>
    <xdr:graphicFrame macro="">
      <xdr:nvGraphicFramePr>
        <xdr:cNvPr id="32771" name="Chart 10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76</xdr:row>
      <xdr:rowOff>114300</xdr:rowOff>
    </xdr:from>
    <xdr:to>
      <xdr:col>10</xdr:col>
      <xdr:colOff>552450</xdr:colOff>
      <xdr:row>93</xdr:row>
      <xdr:rowOff>57150</xdr:rowOff>
    </xdr:to>
    <xdr:graphicFrame macro="">
      <xdr:nvGraphicFramePr>
        <xdr:cNvPr id="32772" name="Chart 10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457200</xdr:colOff>
      <xdr:row>75</xdr:row>
      <xdr:rowOff>104775</xdr:rowOff>
    </xdr:from>
    <xdr:to>
      <xdr:col>8</xdr:col>
      <xdr:colOff>180975</xdr:colOff>
      <xdr:row>77</xdr:row>
      <xdr:rowOff>38100</xdr:rowOff>
    </xdr:to>
    <xdr:sp macro="" textlink="">
      <xdr:nvSpPr>
        <xdr:cNvPr id="32773" name="Texte 7"/>
        <xdr:cNvSpPr txBox="1">
          <a:spLocks noChangeArrowheads="1"/>
        </xdr:cNvSpPr>
      </xdr:nvSpPr>
      <xdr:spPr bwMode="auto">
        <a:xfrm>
          <a:off x="2019300" y="12439650"/>
          <a:ext cx="291465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plus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57</xdr:row>
      <xdr:rowOff>28575</xdr:rowOff>
    </xdr:from>
    <xdr:to>
      <xdr:col>9</xdr:col>
      <xdr:colOff>381000</xdr:colOff>
      <xdr:row>58</xdr:row>
      <xdr:rowOff>95250</xdr:rowOff>
    </xdr:to>
    <xdr:sp macro="" textlink="">
      <xdr:nvSpPr>
        <xdr:cNvPr id="32774" name="Texte 8"/>
        <xdr:cNvSpPr txBox="1">
          <a:spLocks noChangeArrowheads="1"/>
        </xdr:cNvSpPr>
      </xdr:nvSpPr>
      <xdr:spPr bwMode="auto">
        <a:xfrm>
          <a:off x="1057275" y="9505950"/>
          <a:ext cx="47148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Graphique de la répartition du trafic sur une semaine complète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142875</xdr:colOff>
      <xdr:row>63</xdr:row>
      <xdr:rowOff>9525</xdr:rowOff>
    </xdr:from>
    <xdr:to>
      <xdr:col>3</xdr:col>
      <xdr:colOff>285750</xdr:colOff>
      <xdr:row>64</xdr:row>
      <xdr:rowOff>76200</xdr:rowOff>
    </xdr:to>
    <xdr:sp macro="" textlink="">
      <xdr:nvSpPr>
        <xdr:cNvPr id="32775" name="Texte 10"/>
        <xdr:cNvSpPr txBox="1">
          <a:spLocks noChangeArrowheads="1"/>
        </xdr:cNvSpPr>
      </xdr:nvSpPr>
      <xdr:spPr bwMode="auto">
        <a:xfrm>
          <a:off x="419100" y="10744200"/>
          <a:ext cx="1428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FF00FF"/>
              </a:solidFill>
              <a:latin typeface="Times New Roman"/>
              <a:cs typeface="Times New Roman"/>
            </a:rPr>
            <a:t>Samedi et Dimanche</a:t>
          </a:r>
        </a:p>
        <a:p>
          <a:pPr algn="ctr" rtl="0">
            <a:defRPr sz="1000"/>
          </a:pPr>
          <a:endParaRPr lang="fr-FR" sz="1100" b="0" i="0" strike="noStrike">
            <a:solidFill>
              <a:srgbClr val="FF00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133350</xdr:colOff>
      <xdr:row>67</xdr:row>
      <xdr:rowOff>104775</xdr:rowOff>
    </xdr:from>
    <xdr:to>
      <xdr:col>10</xdr:col>
      <xdr:colOff>361950</xdr:colOff>
      <xdr:row>70</xdr:row>
      <xdr:rowOff>28575</xdr:rowOff>
    </xdr:to>
    <xdr:sp macro="" textlink="">
      <xdr:nvSpPr>
        <xdr:cNvPr id="32776" name="Texte 12"/>
        <xdr:cNvSpPr txBox="1">
          <a:spLocks noChangeArrowheads="1"/>
        </xdr:cNvSpPr>
      </xdr:nvSpPr>
      <xdr:spPr bwMode="auto">
        <a:xfrm>
          <a:off x="4886325" y="11487150"/>
          <a:ext cx="1438275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Lundi, Mardi, Mercredi</a:t>
          </a:r>
        </a:p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Jeudi et Vendredi</a:t>
          </a:r>
        </a:p>
        <a:p>
          <a:pPr algn="ctr" rtl="0">
            <a:defRPr sz="1000"/>
          </a:pPr>
          <a:endParaRPr lang="fr-FR" sz="1100" b="0" i="0" strike="noStrike">
            <a:solidFill>
              <a:srgbClr val="00FF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190500</xdr:colOff>
      <xdr:row>65</xdr:row>
      <xdr:rowOff>85725</xdr:rowOff>
    </xdr:from>
    <xdr:to>
      <xdr:col>9</xdr:col>
      <xdr:colOff>190500</xdr:colOff>
      <xdr:row>67</xdr:row>
      <xdr:rowOff>85725</xdr:rowOff>
    </xdr:to>
    <xdr:sp macro="" textlink="">
      <xdr:nvSpPr>
        <xdr:cNvPr id="32777" name="Line 1033"/>
        <xdr:cNvSpPr>
          <a:spLocks noChangeShapeType="1"/>
        </xdr:cNvSpPr>
      </xdr:nvSpPr>
      <xdr:spPr bwMode="auto">
        <a:xfrm flipV="1">
          <a:off x="5581650" y="111442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295275</xdr:colOff>
      <xdr:row>65</xdr:row>
      <xdr:rowOff>85725</xdr:rowOff>
    </xdr:from>
    <xdr:to>
      <xdr:col>9</xdr:col>
      <xdr:colOff>200025</xdr:colOff>
      <xdr:row>65</xdr:row>
      <xdr:rowOff>85725</xdr:rowOff>
    </xdr:to>
    <xdr:sp macro="" textlink="">
      <xdr:nvSpPr>
        <xdr:cNvPr id="32778" name="Line 1034"/>
        <xdr:cNvSpPr>
          <a:spLocks noChangeShapeType="1"/>
        </xdr:cNvSpPr>
      </xdr:nvSpPr>
      <xdr:spPr bwMode="auto">
        <a:xfrm flipH="1">
          <a:off x="5048250" y="11144250"/>
          <a:ext cx="542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123825</xdr:colOff>
      <xdr:row>60</xdr:row>
      <xdr:rowOff>342900</xdr:rowOff>
    </xdr:from>
    <xdr:to>
      <xdr:col>5</xdr:col>
      <xdr:colOff>171450</xdr:colOff>
      <xdr:row>60</xdr:row>
      <xdr:rowOff>342900</xdr:rowOff>
    </xdr:to>
    <xdr:sp macro="" textlink="">
      <xdr:nvSpPr>
        <xdr:cNvPr id="32779" name="Line 1035"/>
        <xdr:cNvSpPr>
          <a:spLocks noChangeShapeType="1"/>
        </xdr:cNvSpPr>
      </xdr:nvSpPr>
      <xdr:spPr bwMode="auto">
        <a:xfrm>
          <a:off x="1047750" y="10334625"/>
          <a:ext cx="1962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38100</xdr:colOff>
      <xdr:row>97</xdr:row>
      <xdr:rowOff>28575</xdr:rowOff>
    </xdr:from>
    <xdr:to>
      <xdr:col>10</xdr:col>
      <xdr:colOff>552450</xdr:colOff>
      <xdr:row>112</xdr:row>
      <xdr:rowOff>85725</xdr:rowOff>
    </xdr:to>
    <xdr:graphicFrame macro="">
      <xdr:nvGraphicFramePr>
        <xdr:cNvPr id="32780" name="Chart 10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533400</xdr:colOff>
      <xdr:row>96</xdr:row>
      <xdr:rowOff>47625</xdr:rowOff>
    </xdr:from>
    <xdr:to>
      <xdr:col>8</xdr:col>
      <xdr:colOff>238125</xdr:colOff>
      <xdr:row>97</xdr:row>
      <xdr:rowOff>142875</xdr:rowOff>
    </xdr:to>
    <xdr:sp macro="" textlink="">
      <xdr:nvSpPr>
        <xdr:cNvPr id="32781" name="Texte 19"/>
        <xdr:cNvSpPr txBox="1">
          <a:spLocks noChangeArrowheads="1"/>
        </xdr:cNvSpPr>
      </xdr:nvSpPr>
      <xdr:spPr bwMode="auto">
        <a:xfrm>
          <a:off x="2095500" y="15811500"/>
          <a:ext cx="28956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moins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133350</xdr:colOff>
      <xdr:row>117</xdr:row>
      <xdr:rowOff>9525</xdr:rowOff>
    </xdr:from>
    <xdr:to>
      <xdr:col>5</xdr:col>
      <xdr:colOff>476250</xdr:colOff>
      <xdr:row>129</xdr:row>
      <xdr:rowOff>19050</xdr:rowOff>
    </xdr:to>
    <xdr:graphicFrame macro="">
      <xdr:nvGraphicFramePr>
        <xdr:cNvPr id="32798" name="LUN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28575</xdr:colOff>
      <xdr:row>117</xdr:row>
      <xdr:rowOff>9525</xdr:rowOff>
    </xdr:from>
    <xdr:to>
      <xdr:col>10</xdr:col>
      <xdr:colOff>457200</xdr:colOff>
      <xdr:row>129</xdr:row>
      <xdr:rowOff>19050</xdr:rowOff>
    </xdr:to>
    <xdr:graphicFrame macro="">
      <xdr:nvGraphicFramePr>
        <xdr:cNvPr id="32799" name="MAR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133350</xdr:colOff>
      <xdr:row>131</xdr:row>
      <xdr:rowOff>9525</xdr:rowOff>
    </xdr:from>
    <xdr:to>
      <xdr:col>5</xdr:col>
      <xdr:colOff>476250</xdr:colOff>
      <xdr:row>143</xdr:row>
      <xdr:rowOff>19050</xdr:rowOff>
    </xdr:to>
    <xdr:graphicFrame macro="">
      <xdr:nvGraphicFramePr>
        <xdr:cNvPr id="32800" name="MERC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28575</xdr:colOff>
      <xdr:row>131</xdr:row>
      <xdr:rowOff>9525</xdr:rowOff>
    </xdr:from>
    <xdr:to>
      <xdr:col>10</xdr:col>
      <xdr:colOff>457200</xdr:colOff>
      <xdr:row>143</xdr:row>
      <xdr:rowOff>19050</xdr:rowOff>
    </xdr:to>
    <xdr:graphicFrame macro="">
      <xdr:nvGraphicFramePr>
        <xdr:cNvPr id="32801" name="JEU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133350</xdr:colOff>
      <xdr:row>145</xdr:row>
      <xdr:rowOff>9525</xdr:rowOff>
    </xdr:from>
    <xdr:to>
      <xdr:col>5</xdr:col>
      <xdr:colOff>476250</xdr:colOff>
      <xdr:row>157</xdr:row>
      <xdr:rowOff>19050</xdr:rowOff>
    </xdr:to>
    <xdr:graphicFrame macro="">
      <xdr:nvGraphicFramePr>
        <xdr:cNvPr id="32802" name="VEND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19050</xdr:colOff>
      <xdr:row>145</xdr:row>
      <xdr:rowOff>9525</xdr:rowOff>
    </xdr:from>
    <xdr:to>
      <xdr:col>10</xdr:col>
      <xdr:colOff>447675</xdr:colOff>
      <xdr:row>157</xdr:row>
      <xdr:rowOff>19050</xdr:rowOff>
    </xdr:to>
    <xdr:graphicFrame macro="">
      <xdr:nvGraphicFramePr>
        <xdr:cNvPr id="32803" name="SAM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114300</xdr:colOff>
      <xdr:row>158</xdr:row>
      <xdr:rowOff>57150</xdr:rowOff>
    </xdr:from>
    <xdr:to>
      <xdr:col>5</xdr:col>
      <xdr:colOff>457200</xdr:colOff>
      <xdr:row>170</xdr:row>
      <xdr:rowOff>123825</xdr:rowOff>
    </xdr:to>
    <xdr:graphicFrame macro="">
      <xdr:nvGraphicFramePr>
        <xdr:cNvPr id="32804" name="DIMANCH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47625</xdr:colOff>
      <xdr:row>158</xdr:row>
      <xdr:rowOff>76200</xdr:rowOff>
    </xdr:from>
    <xdr:to>
      <xdr:col>10</xdr:col>
      <xdr:colOff>457200</xdr:colOff>
      <xdr:row>170</xdr:row>
      <xdr:rowOff>133350</xdr:rowOff>
    </xdr:to>
    <xdr:graphicFrame macro="">
      <xdr:nvGraphicFramePr>
        <xdr:cNvPr id="32805" name="Chart 10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571500</xdr:colOff>
      <xdr:row>116</xdr:row>
      <xdr:rowOff>28575</xdr:rowOff>
    </xdr:from>
    <xdr:to>
      <xdr:col>4</xdr:col>
      <xdr:colOff>85725</xdr:colOff>
      <xdr:row>117</xdr:row>
      <xdr:rowOff>95250</xdr:rowOff>
    </xdr:to>
    <xdr:sp macro="" textlink="">
      <xdr:nvSpPr>
        <xdr:cNvPr id="32806" name="Texte 45"/>
        <xdr:cNvSpPr txBox="1">
          <a:spLocks noChangeArrowheads="1"/>
        </xdr:cNvSpPr>
      </xdr:nvSpPr>
      <xdr:spPr bwMode="auto">
        <a:xfrm>
          <a:off x="1495425" y="1898332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jeudi</a:t>
          </a:r>
        </a:p>
      </xdr:txBody>
    </xdr:sp>
    <xdr:clientData/>
  </xdr:twoCellAnchor>
  <xdr:twoCellAnchor>
    <xdr:from>
      <xdr:col>7</xdr:col>
      <xdr:colOff>495300</xdr:colOff>
      <xdr:row>116</xdr:row>
      <xdr:rowOff>19050</xdr:rowOff>
    </xdr:from>
    <xdr:to>
      <xdr:col>9</xdr:col>
      <xdr:colOff>0</xdr:colOff>
      <xdr:row>117</xdr:row>
      <xdr:rowOff>85725</xdr:rowOff>
    </xdr:to>
    <xdr:sp macro="" textlink="">
      <xdr:nvSpPr>
        <xdr:cNvPr id="32807" name="Texte 46"/>
        <xdr:cNvSpPr txBox="1">
          <a:spLocks noChangeArrowheads="1"/>
        </xdr:cNvSpPr>
      </xdr:nvSpPr>
      <xdr:spPr bwMode="auto">
        <a:xfrm>
          <a:off x="4610100" y="18973800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vendredi</a:t>
          </a:r>
        </a:p>
      </xdr:txBody>
    </xdr:sp>
    <xdr:clientData/>
  </xdr:twoCellAnchor>
  <xdr:twoCellAnchor>
    <xdr:from>
      <xdr:col>2</xdr:col>
      <xdr:colOff>561975</xdr:colOff>
      <xdr:row>130</xdr:row>
      <xdr:rowOff>47625</xdr:rowOff>
    </xdr:from>
    <xdr:to>
      <xdr:col>4</xdr:col>
      <xdr:colOff>76200</xdr:colOff>
      <xdr:row>131</xdr:row>
      <xdr:rowOff>114300</xdr:rowOff>
    </xdr:to>
    <xdr:sp macro="" textlink="">
      <xdr:nvSpPr>
        <xdr:cNvPr id="32808" name="Texte 47"/>
        <xdr:cNvSpPr txBox="1">
          <a:spLocks noChangeArrowheads="1"/>
        </xdr:cNvSpPr>
      </xdr:nvSpPr>
      <xdr:spPr bwMode="auto">
        <a:xfrm>
          <a:off x="1485900" y="2126932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samedi</a:t>
          </a:r>
        </a:p>
      </xdr:txBody>
    </xdr:sp>
    <xdr:clientData/>
  </xdr:twoCellAnchor>
  <xdr:twoCellAnchor>
    <xdr:from>
      <xdr:col>7</xdr:col>
      <xdr:colOff>600075</xdr:colOff>
      <xdr:row>130</xdr:row>
      <xdr:rowOff>47625</xdr:rowOff>
    </xdr:from>
    <xdr:to>
      <xdr:col>9</xdr:col>
      <xdr:colOff>104775</xdr:colOff>
      <xdr:row>131</xdr:row>
      <xdr:rowOff>114300</xdr:rowOff>
    </xdr:to>
    <xdr:sp macro="" textlink="">
      <xdr:nvSpPr>
        <xdr:cNvPr id="32809" name="Texte 48"/>
        <xdr:cNvSpPr txBox="1">
          <a:spLocks noChangeArrowheads="1"/>
        </xdr:cNvSpPr>
      </xdr:nvSpPr>
      <xdr:spPr bwMode="auto">
        <a:xfrm>
          <a:off x="4714875" y="21269325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dimanche</a:t>
          </a:r>
        </a:p>
      </xdr:txBody>
    </xdr:sp>
    <xdr:clientData/>
  </xdr:twoCellAnchor>
  <xdr:twoCellAnchor>
    <xdr:from>
      <xdr:col>2</xdr:col>
      <xdr:colOff>581025</xdr:colOff>
      <xdr:row>144</xdr:row>
      <xdr:rowOff>19050</xdr:rowOff>
    </xdr:from>
    <xdr:to>
      <xdr:col>4</xdr:col>
      <xdr:colOff>95250</xdr:colOff>
      <xdr:row>145</xdr:row>
      <xdr:rowOff>85725</xdr:rowOff>
    </xdr:to>
    <xdr:sp macro="" textlink="">
      <xdr:nvSpPr>
        <xdr:cNvPr id="32810" name="Texte 49"/>
        <xdr:cNvSpPr txBox="1">
          <a:spLocks noChangeArrowheads="1"/>
        </xdr:cNvSpPr>
      </xdr:nvSpPr>
      <xdr:spPr bwMode="auto">
        <a:xfrm>
          <a:off x="1504950" y="235077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lundi</a:t>
          </a:r>
        </a:p>
      </xdr:txBody>
    </xdr:sp>
    <xdr:clientData/>
  </xdr:twoCellAnchor>
  <xdr:twoCellAnchor>
    <xdr:from>
      <xdr:col>8</xdr:col>
      <xdr:colOff>0</xdr:colOff>
      <xdr:row>144</xdr:row>
      <xdr:rowOff>28575</xdr:rowOff>
    </xdr:from>
    <xdr:to>
      <xdr:col>9</xdr:col>
      <xdr:colOff>123825</xdr:colOff>
      <xdr:row>145</xdr:row>
      <xdr:rowOff>95250</xdr:rowOff>
    </xdr:to>
    <xdr:sp macro="" textlink="">
      <xdr:nvSpPr>
        <xdr:cNvPr id="32811" name="Texte 50"/>
        <xdr:cNvSpPr txBox="1">
          <a:spLocks noChangeArrowheads="1"/>
        </xdr:cNvSpPr>
      </xdr:nvSpPr>
      <xdr:spPr bwMode="auto">
        <a:xfrm>
          <a:off x="4752975" y="23517225"/>
          <a:ext cx="76200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mardi</a:t>
          </a:r>
        </a:p>
      </xdr:txBody>
    </xdr:sp>
    <xdr:clientData/>
  </xdr:twoCellAnchor>
  <xdr:twoCellAnchor>
    <xdr:from>
      <xdr:col>2</xdr:col>
      <xdr:colOff>561975</xdr:colOff>
      <xdr:row>157</xdr:row>
      <xdr:rowOff>114300</xdr:rowOff>
    </xdr:from>
    <xdr:to>
      <xdr:col>4</xdr:col>
      <xdr:colOff>76200</xdr:colOff>
      <xdr:row>159</xdr:row>
      <xdr:rowOff>85725</xdr:rowOff>
    </xdr:to>
    <xdr:sp macro="" textlink="">
      <xdr:nvSpPr>
        <xdr:cNvPr id="32812" name="Texte 51"/>
        <xdr:cNvSpPr txBox="1">
          <a:spLocks noChangeArrowheads="1"/>
        </xdr:cNvSpPr>
      </xdr:nvSpPr>
      <xdr:spPr bwMode="auto">
        <a:xfrm>
          <a:off x="1485900" y="25707975"/>
          <a:ext cx="7905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mercredi</a:t>
          </a:r>
        </a:p>
      </xdr:txBody>
    </xdr:sp>
    <xdr:clientData/>
  </xdr:twoCellAnchor>
  <xdr:twoCellAnchor>
    <xdr:from>
      <xdr:col>6</xdr:col>
      <xdr:colOff>590550</xdr:colOff>
      <xdr:row>157</xdr:row>
      <xdr:rowOff>95250</xdr:rowOff>
    </xdr:from>
    <xdr:to>
      <xdr:col>9</xdr:col>
      <xdr:colOff>504825</xdr:colOff>
      <xdr:row>159</xdr:row>
      <xdr:rowOff>76200</xdr:rowOff>
    </xdr:to>
    <xdr:sp macro="" textlink="">
      <xdr:nvSpPr>
        <xdr:cNvPr id="32813" name="Texte 52"/>
        <xdr:cNvSpPr txBox="1">
          <a:spLocks noChangeArrowheads="1"/>
        </xdr:cNvSpPr>
      </xdr:nvSpPr>
      <xdr:spPr bwMode="auto">
        <a:xfrm>
          <a:off x="4067175" y="25688925"/>
          <a:ext cx="18288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Total des débits par jour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60</xdr:row>
      <xdr:rowOff>342900</xdr:rowOff>
    </xdr:from>
    <xdr:to>
      <xdr:col>2</xdr:col>
      <xdr:colOff>133350</xdr:colOff>
      <xdr:row>63</xdr:row>
      <xdr:rowOff>9525</xdr:rowOff>
    </xdr:to>
    <xdr:sp macro="" textlink="">
      <xdr:nvSpPr>
        <xdr:cNvPr id="32814" name="Line 1070"/>
        <xdr:cNvSpPr>
          <a:spLocks noChangeShapeType="1"/>
        </xdr:cNvSpPr>
      </xdr:nvSpPr>
      <xdr:spPr bwMode="auto">
        <a:xfrm>
          <a:off x="1057275" y="10334625"/>
          <a:ext cx="0" cy="409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36</xdr:row>
      <xdr:rowOff>142875</xdr:rowOff>
    </xdr:from>
    <xdr:to>
      <xdr:col>13</xdr:col>
      <xdr:colOff>381000</xdr:colOff>
      <xdr:row>55</xdr:row>
      <xdr:rowOff>133350</xdr:rowOff>
    </xdr:to>
    <xdr:graphicFrame macro="">
      <xdr:nvGraphicFramePr>
        <xdr:cNvPr id="34830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85725</xdr:colOff>
      <xdr:row>35</xdr:row>
      <xdr:rowOff>133350</xdr:rowOff>
    </xdr:from>
    <xdr:to>
      <xdr:col>8</xdr:col>
      <xdr:colOff>476250</xdr:colOff>
      <xdr:row>37</xdr:row>
      <xdr:rowOff>76200</xdr:rowOff>
    </xdr:to>
    <xdr:sp macro="" textlink="">
      <xdr:nvSpPr>
        <xdr:cNvPr id="34831" name="Texte 21"/>
        <xdr:cNvSpPr txBox="1">
          <a:spLocks noChangeArrowheads="1"/>
        </xdr:cNvSpPr>
      </xdr:nvSpPr>
      <xdr:spPr bwMode="auto">
        <a:xfrm>
          <a:off x="1400175" y="5953125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9525</xdr:colOff>
      <xdr:row>94</xdr:row>
      <xdr:rowOff>47625</xdr:rowOff>
    </xdr:from>
    <xdr:to>
      <xdr:col>13</xdr:col>
      <xdr:colOff>361950</xdr:colOff>
      <xdr:row>112</xdr:row>
      <xdr:rowOff>133350</xdr:rowOff>
    </xdr:to>
    <xdr:graphicFrame macro="">
      <xdr:nvGraphicFramePr>
        <xdr:cNvPr id="34832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150</xdr:row>
      <xdr:rowOff>9525</xdr:rowOff>
    </xdr:from>
    <xdr:to>
      <xdr:col>13</xdr:col>
      <xdr:colOff>390525</xdr:colOff>
      <xdr:row>169</xdr:row>
      <xdr:rowOff>114300</xdr:rowOff>
    </xdr:to>
    <xdr:graphicFrame macro="">
      <xdr:nvGraphicFramePr>
        <xdr:cNvPr id="34833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95250</xdr:colOff>
      <xdr:row>208</xdr:row>
      <xdr:rowOff>0</xdr:rowOff>
    </xdr:from>
    <xdr:to>
      <xdr:col>13</xdr:col>
      <xdr:colOff>419100</xdr:colOff>
      <xdr:row>227</xdr:row>
      <xdr:rowOff>123825</xdr:rowOff>
    </xdr:to>
    <xdr:graphicFrame macro="">
      <xdr:nvGraphicFramePr>
        <xdr:cNvPr id="34834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</xdr:colOff>
      <xdr:row>265</xdr:row>
      <xdr:rowOff>0</xdr:rowOff>
    </xdr:from>
    <xdr:to>
      <xdr:col>13</xdr:col>
      <xdr:colOff>381000</xdr:colOff>
      <xdr:row>285</xdr:row>
      <xdr:rowOff>114300</xdr:rowOff>
    </xdr:to>
    <xdr:graphicFrame macro="">
      <xdr:nvGraphicFramePr>
        <xdr:cNvPr id="34835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28575</xdr:colOff>
      <xdr:row>323</xdr:row>
      <xdr:rowOff>0</xdr:rowOff>
    </xdr:from>
    <xdr:to>
      <xdr:col>13</xdr:col>
      <xdr:colOff>371475</xdr:colOff>
      <xdr:row>343</xdr:row>
      <xdr:rowOff>0</xdr:rowOff>
    </xdr:to>
    <xdr:graphicFrame macro="">
      <xdr:nvGraphicFramePr>
        <xdr:cNvPr id="34836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47625</xdr:colOff>
      <xdr:row>381</xdr:row>
      <xdr:rowOff>0</xdr:rowOff>
    </xdr:from>
    <xdr:to>
      <xdr:col>13</xdr:col>
      <xdr:colOff>409575</xdr:colOff>
      <xdr:row>401</xdr:row>
      <xdr:rowOff>123825</xdr:rowOff>
    </xdr:to>
    <xdr:graphicFrame macro="">
      <xdr:nvGraphicFramePr>
        <xdr:cNvPr id="34837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114300</xdr:colOff>
      <xdr:row>93</xdr:row>
      <xdr:rowOff>19050</xdr:rowOff>
    </xdr:from>
    <xdr:to>
      <xdr:col>9</xdr:col>
      <xdr:colOff>28575</xdr:colOff>
      <xdr:row>94</xdr:row>
      <xdr:rowOff>95250</xdr:rowOff>
    </xdr:to>
    <xdr:sp macro="" textlink="">
      <xdr:nvSpPr>
        <xdr:cNvPr id="34838" name="Texte 29"/>
        <xdr:cNvSpPr txBox="1">
          <a:spLocks noChangeArrowheads="1"/>
        </xdr:cNvSpPr>
      </xdr:nvSpPr>
      <xdr:spPr bwMode="auto">
        <a:xfrm>
          <a:off x="1428750" y="15230475"/>
          <a:ext cx="27051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148</xdr:row>
      <xdr:rowOff>142875</xdr:rowOff>
    </xdr:from>
    <xdr:to>
      <xdr:col>8</xdr:col>
      <xdr:colOff>476250</xdr:colOff>
      <xdr:row>150</xdr:row>
      <xdr:rowOff>85725</xdr:rowOff>
    </xdr:to>
    <xdr:sp macro="" textlink="">
      <xdr:nvSpPr>
        <xdr:cNvPr id="34839" name="Texte 30"/>
        <xdr:cNvSpPr txBox="1">
          <a:spLocks noChangeArrowheads="1"/>
        </xdr:cNvSpPr>
      </xdr:nvSpPr>
      <xdr:spPr bwMode="auto">
        <a:xfrm>
          <a:off x="1400175" y="24222075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206</xdr:row>
      <xdr:rowOff>133350</xdr:rowOff>
    </xdr:from>
    <xdr:to>
      <xdr:col>8</xdr:col>
      <xdr:colOff>476250</xdr:colOff>
      <xdr:row>208</xdr:row>
      <xdr:rowOff>76200</xdr:rowOff>
    </xdr:to>
    <xdr:sp macro="" textlink="">
      <xdr:nvSpPr>
        <xdr:cNvPr id="34840" name="Texte 31"/>
        <xdr:cNvSpPr txBox="1">
          <a:spLocks noChangeArrowheads="1"/>
        </xdr:cNvSpPr>
      </xdr:nvSpPr>
      <xdr:spPr bwMode="auto">
        <a:xfrm>
          <a:off x="1400175" y="33651825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263</xdr:row>
      <xdr:rowOff>133350</xdr:rowOff>
    </xdr:from>
    <xdr:to>
      <xdr:col>8</xdr:col>
      <xdr:colOff>476250</xdr:colOff>
      <xdr:row>265</xdr:row>
      <xdr:rowOff>76200</xdr:rowOff>
    </xdr:to>
    <xdr:sp macro="" textlink="">
      <xdr:nvSpPr>
        <xdr:cNvPr id="34841" name="Texte 32"/>
        <xdr:cNvSpPr txBox="1">
          <a:spLocks noChangeArrowheads="1"/>
        </xdr:cNvSpPr>
      </xdr:nvSpPr>
      <xdr:spPr bwMode="auto">
        <a:xfrm>
          <a:off x="1400175" y="42900600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321</xdr:row>
      <xdr:rowOff>133350</xdr:rowOff>
    </xdr:from>
    <xdr:to>
      <xdr:col>8</xdr:col>
      <xdr:colOff>476250</xdr:colOff>
      <xdr:row>323</xdr:row>
      <xdr:rowOff>76200</xdr:rowOff>
    </xdr:to>
    <xdr:sp macro="" textlink="">
      <xdr:nvSpPr>
        <xdr:cNvPr id="34842" name="Texte 33"/>
        <xdr:cNvSpPr txBox="1">
          <a:spLocks noChangeArrowheads="1"/>
        </xdr:cNvSpPr>
      </xdr:nvSpPr>
      <xdr:spPr bwMode="auto">
        <a:xfrm>
          <a:off x="1400175" y="52092225"/>
          <a:ext cx="2705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</xdr:txBody>
    </xdr:sp>
    <xdr:clientData/>
  </xdr:twoCellAnchor>
  <xdr:twoCellAnchor>
    <xdr:from>
      <xdr:col>3</xdr:col>
      <xdr:colOff>85725</xdr:colOff>
      <xdr:row>380</xdr:row>
      <xdr:rowOff>0</xdr:rowOff>
    </xdr:from>
    <xdr:to>
      <xdr:col>8</xdr:col>
      <xdr:colOff>476250</xdr:colOff>
      <xdr:row>381</xdr:row>
      <xdr:rowOff>76200</xdr:rowOff>
    </xdr:to>
    <xdr:sp macro="" textlink="">
      <xdr:nvSpPr>
        <xdr:cNvPr id="34843" name="Texte 34"/>
        <xdr:cNvSpPr txBox="1">
          <a:spLocks noChangeArrowheads="1"/>
        </xdr:cNvSpPr>
      </xdr:nvSpPr>
      <xdr:spPr bwMode="auto">
        <a:xfrm>
          <a:off x="1400175" y="61379100"/>
          <a:ext cx="27051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47625</xdr:colOff>
      <xdr:row>438</xdr:row>
      <xdr:rowOff>123825</xdr:rowOff>
    </xdr:from>
    <xdr:to>
      <xdr:col>13</xdr:col>
      <xdr:colOff>352425</xdr:colOff>
      <xdr:row>457</xdr:row>
      <xdr:rowOff>123825</xdr:rowOff>
    </xdr:to>
    <xdr:graphicFrame macro="">
      <xdr:nvGraphicFramePr>
        <xdr:cNvPr id="34844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371475</xdr:colOff>
      <xdr:row>437</xdr:row>
      <xdr:rowOff>142875</xdr:rowOff>
    </xdr:from>
    <xdr:to>
      <xdr:col>10</xdr:col>
      <xdr:colOff>381000</xdr:colOff>
      <xdr:row>439</xdr:row>
      <xdr:rowOff>85725</xdr:rowOff>
    </xdr:to>
    <xdr:sp macro="" textlink="">
      <xdr:nvSpPr>
        <xdr:cNvPr id="34845" name="Texte 36"/>
        <xdr:cNvSpPr txBox="1">
          <a:spLocks noChangeArrowheads="1"/>
        </xdr:cNvSpPr>
      </xdr:nvSpPr>
      <xdr:spPr bwMode="auto">
        <a:xfrm>
          <a:off x="1228725" y="70913625"/>
          <a:ext cx="37147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59</xdr:row>
      <xdr:rowOff>47625</xdr:rowOff>
    </xdr:from>
    <xdr:to>
      <xdr:col>10</xdr:col>
      <xdr:colOff>542925</xdr:colOff>
      <xdr:row>74</xdr:row>
      <xdr:rowOff>38100</xdr:rowOff>
    </xdr:to>
    <xdr:graphicFrame macro="">
      <xdr:nvGraphicFramePr>
        <xdr:cNvPr id="5529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41</xdr:row>
      <xdr:rowOff>95250</xdr:rowOff>
    </xdr:from>
    <xdr:to>
      <xdr:col>10</xdr:col>
      <xdr:colOff>561975</xdr:colOff>
      <xdr:row>55</xdr:row>
      <xdr:rowOff>9525</xdr:rowOff>
    </xdr:to>
    <xdr:graphicFrame macro="">
      <xdr:nvGraphicFramePr>
        <xdr:cNvPr id="552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561975</xdr:colOff>
      <xdr:row>40</xdr:row>
      <xdr:rowOff>104775</xdr:rowOff>
    </xdr:from>
    <xdr:to>
      <xdr:col>8</xdr:col>
      <xdr:colOff>85725</xdr:colOff>
      <xdr:row>42</xdr:row>
      <xdr:rowOff>66675</xdr:rowOff>
    </xdr:to>
    <xdr:sp macro="" textlink="">
      <xdr:nvSpPr>
        <xdr:cNvPr id="55298" name="Texte 4"/>
        <xdr:cNvSpPr txBox="1">
          <a:spLocks noChangeArrowheads="1"/>
        </xdr:cNvSpPr>
      </xdr:nvSpPr>
      <xdr:spPr bwMode="auto">
        <a:xfrm>
          <a:off x="2124075" y="6800850"/>
          <a:ext cx="27146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</a:t>
          </a:r>
        </a:p>
        <a:p>
          <a:pPr algn="ctr" rtl="0">
            <a:defRPr sz="1000"/>
          </a:pPr>
          <a:endParaRPr lang="fr-F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38100</xdr:colOff>
      <xdr:row>76</xdr:row>
      <xdr:rowOff>114300</xdr:rowOff>
    </xdr:from>
    <xdr:to>
      <xdr:col>10</xdr:col>
      <xdr:colOff>552450</xdr:colOff>
      <xdr:row>93</xdr:row>
      <xdr:rowOff>57150</xdr:rowOff>
    </xdr:to>
    <xdr:graphicFrame macro="">
      <xdr:nvGraphicFramePr>
        <xdr:cNvPr id="5530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457200</xdr:colOff>
      <xdr:row>75</xdr:row>
      <xdr:rowOff>104775</xdr:rowOff>
    </xdr:from>
    <xdr:to>
      <xdr:col>8</xdr:col>
      <xdr:colOff>180975</xdr:colOff>
      <xdr:row>77</xdr:row>
      <xdr:rowOff>38100</xdr:rowOff>
    </xdr:to>
    <xdr:sp macro="" textlink="">
      <xdr:nvSpPr>
        <xdr:cNvPr id="55301" name="Texte 7"/>
        <xdr:cNvSpPr txBox="1">
          <a:spLocks noChangeArrowheads="1"/>
        </xdr:cNvSpPr>
      </xdr:nvSpPr>
      <xdr:spPr bwMode="auto">
        <a:xfrm>
          <a:off x="2019300" y="12439650"/>
          <a:ext cx="291465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plus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57</xdr:row>
      <xdr:rowOff>28575</xdr:rowOff>
    </xdr:from>
    <xdr:to>
      <xdr:col>9</xdr:col>
      <xdr:colOff>381000</xdr:colOff>
      <xdr:row>58</xdr:row>
      <xdr:rowOff>95250</xdr:rowOff>
    </xdr:to>
    <xdr:sp macro="" textlink="">
      <xdr:nvSpPr>
        <xdr:cNvPr id="55302" name="Texte 8"/>
        <xdr:cNvSpPr txBox="1">
          <a:spLocks noChangeArrowheads="1"/>
        </xdr:cNvSpPr>
      </xdr:nvSpPr>
      <xdr:spPr bwMode="auto">
        <a:xfrm>
          <a:off x="1057275" y="9505950"/>
          <a:ext cx="47148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Graphique de la répartition du trafic sur une semaine complète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142875</xdr:colOff>
      <xdr:row>63</xdr:row>
      <xdr:rowOff>9525</xdr:rowOff>
    </xdr:from>
    <xdr:to>
      <xdr:col>3</xdr:col>
      <xdr:colOff>285750</xdr:colOff>
      <xdr:row>64</xdr:row>
      <xdr:rowOff>76200</xdr:rowOff>
    </xdr:to>
    <xdr:sp macro="" textlink="">
      <xdr:nvSpPr>
        <xdr:cNvPr id="55303" name="Texte 10"/>
        <xdr:cNvSpPr txBox="1">
          <a:spLocks noChangeArrowheads="1"/>
        </xdr:cNvSpPr>
      </xdr:nvSpPr>
      <xdr:spPr bwMode="auto">
        <a:xfrm>
          <a:off x="419100" y="10744200"/>
          <a:ext cx="1428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FF00FF"/>
              </a:solidFill>
              <a:latin typeface="Times New Roman"/>
              <a:cs typeface="Times New Roman"/>
            </a:rPr>
            <a:t>Samedi et Dimanche</a:t>
          </a:r>
        </a:p>
        <a:p>
          <a:pPr algn="ctr" rtl="0">
            <a:defRPr sz="1000"/>
          </a:pPr>
          <a:endParaRPr lang="fr-FR" sz="1100" b="0" i="0" strike="noStrike">
            <a:solidFill>
              <a:srgbClr val="FF00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133350</xdr:colOff>
      <xdr:row>67</xdr:row>
      <xdr:rowOff>104775</xdr:rowOff>
    </xdr:from>
    <xdr:to>
      <xdr:col>10</xdr:col>
      <xdr:colOff>361950</xdr:colOff>
      <xdr:row>70</xdr:row>
      <xdr:rowOff>28575</xdr:rowOff>
    </xdr:to>
    <xdr:sp macro="" textlink="">
      <xdr:nvSpPr>
        <xdr:cNvPr id="55304" name="Texte 12"/>
        <xdr:cNvSpPr txBox="1">
          <a:spLocks noChangeArrowheads="1"/>
        </xdr:cNvSpPr>
      </xdr:nvSpPr>
      <xdr:spPr bwMode="auto">
        <a:xfrm>
          <a:off x="4886325" y="11487150"/>
          <a:ext cx="1438275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Lundi, Mardi, Mercredi</a:t>
          </a:r>
        </a:p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Jeudi et Vendredi</a:t>
          </a:r>
        </a:p>
        <a:p>
          <a:pPr algn="ctr" rtl="0">
            <a:defRPr sz="1000"/>
          </a:pPr>
          <a:endParaRPr lang="fr-FR" sz="1100" b="0" i="0" strike="noStrike">
            <a:solidFill>
              <a:srgbClr val="00FF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190500</xdr:colOff>
      <xdr:row>65</xdr:row>
      <xdr:rowOff>85725</xdr:rowOff>
    </xdr:from>
    <xdr:to>
      <xdr:col>9</xdr:col>
      <xdr:colOff>190500</xdr:colOff>
      <xdr:row>67</xdr:row>
      <xdr:rowOff>85725</xdr:rowOff>
    </xdr:to>
    <xdr:sp macro="" textlink="">
      <xdr:nvSpPr>
        <xdr:cNvPr id="55305" name="Line 9"/>
        <xdr:cNvSpPr>
          <a:spLocks noChangeShapeType="1"/>
        </xdr:cNvSpPr>
      </xdr:nvSpPr>
      <xdr:spPr bwMode="auto">
        <a:xfrm flipV="1">
          <a:off x="5581650" y="111442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295275</xdr:colOff>
      <xdr:row>65</xdr:row>
      <xdr:rowOff>85725</xdr:rowOff>
    </xdr:from>
    <xdr:to>
      <xdr:col>9</xdr:col>
      <xdr:colOff>200025</xdr:colOff>
      <xdr:row>65</xdr:row>
      <xdr:rowOff>85725</xdr:rowOff>
    </xdr:to>
    <xdr:sp macro="" textlink="">
      <xdr:nvSpPr>
        <xdr:cNvPr id="55306" name="Line 10"/>
        <xdr:cNvSpPr>
          <a:spLocks noChangeShapeType="1"/>
        </xdr:cNvSpPr>
      </xdr:nvSpPr>
      <xdr:spPr bwMode="auto">
        <a:xfrm flipH="1">
          <a:off x="5048250" y="11144250"/>
          <a:ext cx="542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381000</xdr:colOff>
      <xdr:row>60</xdr:row>
      <xdr:rowOff>323850</xdr:rowOff>
    </xdr:from>
    <xdr:to>
      <xdr:col>4</xdr:col>
      <xdr:colOff>257175</xdr:colOff>
      <xdr:row>60</xdr:row>
      <xdr:rowOff>323850</xdr:rowOff>
    </xdr:to>
    <xdr:sp macro="" textlink="">
      <xdr:nvSpPr>
        <xdr:cNvPr id="55307" name="Line 11"/>
        <xdr:cNvSpPr>
          <a:spLocks noChangeShapeType="1"/>
        </xdr:cNvSpPr>
      </xdr:nvSpPr>
      <xdr:spPr bwMode="auto">
        <a:xfrm flipV="1">
          <a:off x="1304925" y="10315575"/>
          <a:ext cx="1152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38100</xdr:colOff>
      <xdr:row>97</xdr:row>
      <xdr:rowOff>28575</xdr:rowOff>
    </xdr:from>
    <xdr:to>
      <xdr:col>10</xdr:col>
      <xdr:colOff>552450</xdr:colOff>
      <xdr:row>112</xdr:row>
      <xdr:rowOff>85725</xdr:rowOff>
    </xdr:to>
    <xdr:graphicFrame macro="">
      <xdr:nvGraphicFramePr>
        <xdr:cNvPr id="5530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533400</xdr:colOff>
      <xdr:row>96</xdr:row>
      <xdr:rowOff>47625</xdr:rowOff>
    </xdr:from>
    <xdr:to>
      <xdr:col>8</xdr:col>
      <xdr:colOff>238125</xdr:colOff>
      <xdr:row>97</xdr:row>
      <xdr:rowOff>142875</xdr:rowOff>
    </xdr:to>
    <xdr:sp macro="" textlink="">
      <xdr:nvSpPr>
        <xdr:cNvPr id="55309" name="Texte 19"/>
        <xdr:cNvSpPr txBox="1">
          <a:spLocks noChangeArrowheads="1"/>
        </xdr:cNvSpPr>
      </xdr:nvSpPr>
      <xdr:spPr bwMode="auto">
        <a:xfrm>
          <a:off x="2095500" y="15811500"/>
          <a:ext cx="28956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moins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133350</xdr:colOff>
      <xdr:row>116</xdr:row>
      <xdr:rowOff>9525</xdr:rowOff>
    </xdr:from>
    <xdr:to>
      <xdr:col>5</xdr:col>
      <xdr:colOff>476250</xdr:colOff>
      <xdr:row>128</xdr:row>
      <xdr:rowOff>19050</xdr:rowOff>
    </xdr:to>
    <xdr:graphicFrame macro="">
      <xdr:nvGraphicFramePr>
        <xdr:cNvPr id="55326" name="LUN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28575</xdr:colOff>
      <xdr:row>116</xdr:row>
      <xdr:rowOff>9525</xdr:rowOff>
    </xdr:from>
    <xdr:to>
      <xdr:col>10</xdr:col>
      <xdr:colOff>457200</xdr:colOff>
      <xdr:row>128</xdr:row>
      <xdr:rowOff>19050</xdr:rowOff>
    </xdr:to>
    <xdr:graphicFrame macro="">
      <xdr:nvGraphicFramePr>
        <xdr:cNvPr id="55327" name="MAR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133350</xdr:colOff>
      <xdr:row>130</xdr:row>
      <xdr:rowOff>9525</xdr:rowOff>
    </xdr:from>
    <xdr:to>
      <xdr:col>5</xdr:col>
      <xdr:colOff>476250</xdr:colOff>
      <xdr:row>142</xdr:row>
      <xdr:rowOff>19050</xdr:rowOff>
    </xdr:to>
    <xdr:graphicFrame macro="">
      <xdr:nvGraphicFramePr>
        <xdr:cNvPr id="55328" name="MERC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28575</xdr:colOff>
      <xdr:row>130</xdr:row>
      <xdr:rowOff>9525</xdr:rowOff>
    </xdr:from>
    <xdr:to>
      <xdr:col>10</xdr:col>
      <xdr:colOff>457200</xdr:colOff>
      <xdr:row>142</xdr:row>
      <xdr:rowOff>19050</xdr:rowOff>
    </xdr:to>
    <xdr:graphicFrame macro="">
      <xdr:nvGraphicFramePr>
        <xdr:cNvPr id="55329" name="JEU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133350</xdr:colOff>
      <xdr:row>144</xdr:row>
      <xdr:rowOff>9525</xdr:rowOff>
    </xdr:from>
    <xdr:to>
      <xdr:col>5</xdr:col>
      <xdr:colOff>476250</xdr:colOff>
      <xdr:row>156</xdr:row>
      <xdr:rowOff>19050</xdr:rowOff>
    </xdr:to>
    <xdr:graphicFrame macro="">
      <xdr:nvGraphicFramePr>
        <xdr:cNvPr id="55330" name="VEND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19050</xdr:colOff>
      <xdr:row>144</xdr:row>
      <xdr:rowOff>9525</xdr:rowOff>
    </xdr:from>
    <xdr:to>
      <xdr:col>10</xdr:col>
      <xdr:colOff>447675</xdr:colOff>
      <xdr:row>156</xdr:row>
      <xdr:rowOff>19050</xdr:rowOff>
    </xdr:to>
    <xdr:graphicFrame macro="">
      <xdr:nvGraphicFramePr>
        <xdr:cNvPr id="55331" name="SAM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114300</xdr:colOff>
      <xdr:row>157</xdr:row>
      <xdr:rowOff>57150</xdr:rowOff>
    </xdr:from>
    <xdr:to>
      <xdr:col>5</xdr:col>
      <xdr:colOff>457200</xdr:colOff>
      <xdr:row>169</xdr:row>
      <xdr:rowOff>123825</xdr:rowOff>
    </xdr:to>
    <xdr:graphicFrame macro="">
      <xdr:nvGraphicFramePr>
        <xdr:cNvPr id="55332" name="DIMANCH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47625</xdr:colOff>
      <xdr:row>157</xdr:row>
      <xdr:rowOff>76200</xdr:rowOff>
    </xdr:from>
    <xdr:to>
      <xdr:col>10</xdr:col>
      <xdr:colOff>457200</xdr:colOff>
      <xdr:row>169</xdr:row>
      <xdr:rowOff>133350</xdr:rowOff>
    </xdr:to>
    <xdr:graphicFrame macro="">
      <xdr:nvGraphicFramePr>
        <xdr:cNvPr id="55333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571500</xdr:colOff>
      <xdr:row>115</xdr:row>
      <xdr:rowOff>28575</xdr:rowOff>
    </xdr:from>
    <xdr:to>
      <xdr:col>4</xdr:col>
      <xdr:colOff>85725</xdr:colOff>
      <xdr:row>116</xdr:row>
      <xdr:rowOff>95250</xdr:rowOff>
    </xdr:to>
    <xdr:sp macro="" textlink="">
      <xdr:nvSpPr>
        <xdr:cNvPr id="55334" name="Texte 45"/>
        <xdr:cNvSpPr txBox="1">
          <a:spLocks noChangeArrowheads="1"/>
        </xdr:cNvSpPr>
      </xdr:nvSpPr>
      <xdr:spPr bwMode="auto">
        <a:xfrm>
          <a:off x="1495425" y="18821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samedi</a:t>
          </a:r>
        </a:p>
      </xdr:txBody>
    </xdr:sp>
    <xdr:clientData/>
  </xdr:twoCellAnchor>
  <xdr:twoCellAnchor>
    <xdr:from>
      <xdr:col>7</xdr:col>
      <xdr:colOff>495300</xdr:colOff>
      <xdr:row>115</xdr:row>
      <xdr:rowOff>19050</xdr:rowOff>
    </xdr:from>
    <xdr:to>
      <xdr:col>9</xdr:col>
      <xdr:colOff>0</xdr:colOff>
      <xdr:row>116</xdr:row>
      <xdr:rowOff>85725</xdr:rowOff>
    </xdr:to>
    <xdr:sp macro="" textlink="">
      <xdr:nvSpPr>
        <xdr:cNvPr id="55335" name="Texte 46"/>
        <xdr:cNvSpPr txBox="1">
          <a:spLocks noChangeArrowheads="1"/>
        </xdr:cNvSpPr>
      </xdr:nvSpPr>
      <xdr:spPr bwMode="auto">
        <a:xfrm>
          <a:off x="4610100" y="18811875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dimanche</a:t>
          </a:r>
        </a:p>
      </xdr:txBody>
    </xdr:sp>
    <xdr:clientData/>
  </xdr:twoCellAnchor>
  <xdr:twoCellAnchor>
    <xdr:from>
      <xdr:col>2</xdr:col>
      <xdr:colOff>561975</xdr:colOff>
      <xdr:row>129</xdr:row>
      <xdr:rowOff>47625</xdr:rowOff>
    </xdr:from>
    <xdr:to>
      <xdr:col>4</xdr:col>
      <xdr:colOff>76200</xdr:colOff>
      <xdr:row>130</xdr:row>
      <xdr:rowOff>114300</xdr:rowOff>
    </xdr:to>
    <xdr:sp macro="" textlink="">
      <xdr:nvSpPr>
        <xdr:cNvPr id="55336" name="Texte 47"/>
        <xdr:cNvSpPr txBox="1">
          <a:spLocks noChangeArrowheads="1"/>
        </xdr:cNvSpPr>
      </xdr:nvSpPr>
      <xdr:spPr bwMode="auto">
        <a:xfrm>
          <a:off x="1485900" y="21107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lundi</a:t>
          </a:r>
        </a:p>
      </xdr:txBody>
    </xdr:sp>
    <xdr:clientData/>
  </xdr:twoCellAnchor>
  <xdr:twoCellAnchor>
    <xdr:from>
      <xdr:col>7</xdr:col>
      <xdr:colOff>600075</xdr:colOff>
      <xdr:row>129</xdr:row>
      <xdr:rowOff>47625</xdr:rowOff>
    </xdr:from>
    <xdr:to>
      <xdr:col>9</xdr:col>
      <xdr:colOff>104775</xdr:colOff>
      <xdr:row>130</xdr:row>
      <xdr:rowOff>114300</xdr:rowOff>
    </xdr:to>
    <xdr:sp macro="" textlink="">
      <xdr:nvSpPr>
        <xdr:cNvPr id="55337" name="Texte 48"/>
        <xdr:cNvSpPr txBox="1">
          <a:spLocks noChangeArrowheads="1"/>
        </xdr:cNvSpPr>
      </xdr:nvSpPr>
      <xdr:spPr bwMode="auto">
        <a:xfrm>
          <a:off x="4714875" y="21107400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mardi</a:t>
          </a:r>
        </a:p>
      </xdr:txBody>
    </xdr:sp>
    <xdr:clientData/>
  </xdr:twoCellAnchor>
  <xdr:twoCellAnchor>
    <xdr:from>
      <xdr:col>2</xdr:col>
      <xdr:colOff>581025</xdr:colOff>
      <xdr:row>143</xdr:row>
      <xdr:rowOff>19050</xdr:rowOff>
    </xdr:from>
    <xdr:to>
      <xdr:col>4</xdr:col>
      <xdr:colOff>95250</xdr:colOff>
      <xdr:row>144</xdr:row>
      <xdr:rowOff>85725</xdr:rowOff>
    </xdr:to>
    <xdr:sp macro="" textlink="">
      <xdr:nvSpPr>
        <xdr:cNvPr id="55338" name="Texte 49"/>
        <xdr:cNvSpPr txBox="1">
          <a:spLocks noChangeArrowheads="1"/>
        </xdr:cNvSpPr>
      </xdr:nvSpPr>
      <xdr:spPr bwMode="auto">
        <a:xfrm>
          <a:off x="1504950" y="2334577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mercredi</a:t>
          </a:r>
        </a:p>
      </xdr:txBody>
    </xdr:sp>
    <xdr:clientData/>
  </xdr:twoCellAnchor>
  <xdr:twoCellAnchor>
    <xdr:from>
      <xdr:col>8</xdr:col>
      <xdr:colOff>0</xdr:colOff>
      <xdr:row>143</xdr:row>
      <xdr:rowOff>28575</xdr:rowOff>
    </xdr:from>
    <xdr:to>
      <xdr:col>9</xdr:col>
      <xdr:colOff>123825</xdr:colOff>
      <xdr:row>144</xdr:row>
      <xdr:rowOff>95250</xdr:rowOff>
    </xdr:to>
    <xdr:sp macro="" textlink="">
      <xdr:nvSpPr>
        <xdr:cNvPr id="55339" name="Texte 50"/>
        <xdr:cNvSpPr txBox="1">
          <a:spLocks noChangeArrowheads="1"/>
        </xdr:cNvSpPr>
      </xdr:nvSpPr>
      <xdr:spPr bwMode="auto">
        <a:xfrm>
          <a:off x="4752975" y="23355300"/>
          <a:ext cx="76200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jeudi</a:t>
          </a:r>
        </a:p>
      </xdr:txBody>
    </xdr:sp>
    <xdr:clientData/>
  </xdr:twoCellAnchor>
  <xdr:twoCellAnchor>
    <xdr:from>
      <xdr:col>2</xdr:col>
      <xdr:colOff>561975</xdr:colOff>
      <xdr:row>156</xdr:row>
      <xdr:rowOff>114300</xdr:rowOff>
    </xdr:from>
    <xdr:to>
      <xdr:col>4</xdr:col>
      <xdr:colOff>76200</xdr:colOff>
      <xdr:row>158</xdr:row>
      <xdr:rowOff>85725</xdr:rowOff>
    </xdr:to>
    <xdr:sp macro="" textlink="">
      <xdr:nvSpPr>
        <xdr:cNvPr id="55340" name="Texte 51"/>
        <xdr:cNvSpPr txBox="1">
          <a:spLocks noChangeArrowheads="1"/>
        </xdr:cNvSpPr>
      </xdr:nvSpPr>
      <xdr:spPr bwMode="auto">
        <a:xfrm>
          <a:off x="1485900" y="25546050"/>
          <a:ext cx="7905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vendredi</a:t>
          </a:r>
        </a:p>
      </xdr:txBody>
    </xdr:sp>
    <xdr:clientData/>
  </xdr:twoCellAnchor>
  <xdr:twoCellAnchor>
    <xdr:from>
      <xdr:col>6</xdr:col>
      <xdr:colOff>590550</xdr:colOff>
      <xdr:row>156</xdr:row>
      <xdr:rowOff>95250</xdr:rowOff>
    </xdr:from>
    <xdr:to>
      <xdr:col>9</xdr:col>
      <xdr:colOff>504825</xdr:colOff>
      <xdr:row>158</xdr:row>
      <xdr:rowOff>76200</xdr:rowOff>
    </xdr:to>
    <xdr:sp macro="" textlink="">
      <xdr:nvSpPr>
        <xdr:cNvPr id="55341" name="Texte 52"/>
        <xdr:cNvSpPr txBox="1">
          <a:spLocks noChangeArrowheads="1"/>
        </xdr:cNvSpPr>
      </xdr:nvSpPr>
      <xdr:spPr bwMode="auto">
        <a:xfrm>
          <a:off x="4067175" y="25527000"/>
          <a:ext cx="18288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Total des débits par jour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390525</xdr:colOff>
      <xdr:row>60</xdr:row>
      <xdr:rowOff>323850</xdr:rowOff>
    </xdr:from>
    <xdr:to>
      <xdr:col>2</xdr:col>
      <xdr:colOff>390525</xdr:colOff>
      <xdr:row>63</xdr:row>
      <xdr:rowOff>19050</xdr:rowOff>
    </xdr:to>
    <xdr:sp macro="" textlink="">
      <xdr:nvSpPr>
        <xdr:cNvPr id="55342" name="Line 46"/>
        <xdr:cNvSpPr>
          <a:spLocks noChangeShapeType="1"/>
        </xdr:cNvSpPr>
      </xdr:nvSpPr>
      <xdr:spPr bwMode="auto">
        <a:xfrm>
          <a:off x="1314450" y="10315575"/>
          <a:ext cx="0" cy="4381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41</xdr:row>
      <xdr:rowOff>95250</xdr:rowOff>
    </xdr:from>
    <xdr:to>
      <xdr:col>10</xdr:col>
      <xdr:colOff>561975</xdr:colOff>
      <xdr:row>55</xdr:row>
      <xdr:rowOff>9525</xdr:rowOff>
    </xdr:to>
    <xdr:graphicFrame macro="">
      <xdr:nvGraphicFramePr>
        <xdr:cNvPr id="3686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561975</xdr:colOff>
      <xdr:row>40</xdr:row>
      <xdr:rowOff>104775</xdr:rowOff>
    </xdr:from>
    <xdr:to>
      <xdr:col>8</xdr:col>
      <xdr:colOff>85725</xdr:colOff>
      <xdr:row>42</xdr:row>
      <xdr:rowOff>66675</xdr:rowOff>
    </xdr:to>
    <xdr:sp macro="" textlink="">
      <xdr:nvSpPr>
        <xdr:cNvPr id="36866" name="Texte 4"/>
        <xdr:cNvSpPr txBox="1">
          <a:spLocks noChangeArrowheads="1"/>
        </xdr:cNvSpPr>
      </xdr:nvSpPr>
      <xdr:spPr bwMode="auto">
        <a:xfrm>
          <a:off x="2124075" y="6800850"/>
          <a:ext cx="27146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2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</a:t>
          </a:r>
        </a:p>
        <a:p>
          <a:pPr algn="ctr" rtl="0">
            <a:defRPr sz="1000"/>
          </a:pPr>
          <a:endParaRPr lang="fr-FR" sz="12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0</xdr:colOff>
      <xdr:row>58</xdr:row>
      <xdr:rowOff>123825</xdr:rowOff>
    </xdr:from>
    <xdr:to>
      <xdr:col>10</xdr:col>
      <xdr:colOff>523875</xdr:colOff>
      <xdr:row>71</xdr:row>
      <xdr:rowOff>66675</xdr:rowOff>
    </xdr:to>
    <xdr:graphicFrame macro="">
      <xdr:nvGraphicFramePr>
        <xdr:cNvPr id="3686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76</xdr:row>
      <xdr:rowOff>114300</xdr:rowOff>
    </xdr:from>
    <xdr:to>
      <xdr:col>10</xdr:col>
      <xdr:colOff>552450</xdr:colOff>
      <xdr:row>93</xdr:row>
      <xdr:rowOff>57150</xdr:rowOff>
    </xdr:to>
    <xdr:graphicFrame macro="">
      <xdr:nvGraphicFramePr>
        <xdr:cNvPr id="3686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457200</xdr:colOff>
      <xdr:row>75</xdr:row>
      <xdr:rowOff>104775</xdr:rowOff>
    </xdr:from>
    <xdr:to>
      <xdr:col>8</xdr:col>
      <xdr:colOff>180975</xdr:colOff>
      <xdr:row>77</xdr:row>
      <xdr:rowOff>38100</xdr:rowOff>
    </xdr:to>
    <xdr:sp macro="" textlink="">
      <xdr:nvSpPr>
        <xdr:cNvPr id="36869" name="Texte 7"/>
        <xdr:cNvSpPr txBox="1">
          <a:spLocks noChangeArrowheads="1"/>
        </xdr:cNvSpPr>
      </xdr:nvSpPr>
      <xdr:spPr bwMode="auto">
        <a:xfrm>
          <a:off x="2019300" y="12439650"/>
          <a:ext cx="291465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plus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133350</xdr:colOff>
      <xdr:row>57</xdr:row>
      <xdr:rowOff>28575</xdr:rowOff>
    </xdr:from>
    <xdr:to>
      <xdr:col>9</xdr:col>
      <xdr:colOff>381000</xdr:colOff>
      <xdr:row>58</xdr:row>
      <xdr:rowOff>95250</xdr:rowOff>
    </xdr:to>
    <xdr:sp macro="" textlink="">
      <xdr:nvSpPr>
        <xdr:cNvPr id="36870" name="Texte 8"/>
        <xdr:cNvSpPr txBox="1">
          <a:spLocks noChangeArrowheads="1"/>
        </xdr:cNvSpPr>
      </xdr:nvSpPr>
      <xdr:spPr bwMode="auto">
        <a:xfrm>
          <a:off x="1057275" y="9505950"/>
          <a:ext cx="471487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Graphique de la répartition du trafic sur une semaine complète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142875</xdr:colOff>
      <xdr:row>63</xdr:row>
      <xdr:rowOff>9525</xdr:rowOff>
    </xdr:from>
    <xdr:to>
      <xdr:col>3</xdr:col>
      <xdr:colOff>285750</xdr:colOff>
      <xdr:row>64</xdr:row>
      <xdr:rowOff>76200</xdr:rowOff>
    </xdr:to>
    <xdr:sp macro="" textlink="">
      <xdr:nvSpPr>
        <xdr:cNvPr id="36871" name="Texte 10"/>
        <xdr:cNvSpPr txBox="1">
          <a:spLocks noChangeArrowheads="1"/>
        </xdr:cNvSpPr>
      </xdr:nvSpPr>
      <xdr:spPr bwMode="auto">
        <a:xfrm>
          <a:off x="419100" y="10744200"/>
          <a:ext cx="1428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FF00FF"/>
              </a:solidFill>
              <a:latin typeface="Times New Roman"/>
              <a:cs typeface="Times New Roman"/>
            </a:rPr>
            <a:t>Samedi et Dimanche</a:t>
          </a:r>
        </a:p>
        <a:p>
          <a:pPr algn="ctr" rtl="0">
            <a:defRPr sz="1000"/>
          </a:pPr>
          <a:endParaRPr lang="fr-FR" sz="1100" b="0" i="0" strike="noStrike">
            <a:solidFill>
              <a:srgbClr val="FF00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133350</xdr:colOff>
      <xdr:row>67</xdr:row>
      <xdr:rowOff>104775</xdr:rowOff>
    </xdr:from>
    <xdr:to>
      <xdr:col>10</xdr:col>
      <xdr:colOff>361950</xdr:colOff>
      <xdr:row>70</xdr:row>
      <xdr:rowOff>28575</xdr:rowOff>
    </xdr:to>
    <xdr:sp macro="" textlink="">
      <xdr:nvSpPr>
        <xdr:cNvPr id="36872" name="Texte 12"/>
        <xdr:cNvSpPr txBox="1">
          <a:spLocks noChangeArrowheads="1"/>
        </xdr:cNvSpPr>
      </xdr:nvSpPr>
      <xdr:spPr bwMode="auto">
        <a:xfrm>
          <a:off x="4886325" y="11487150"/>
          <a:ext cx="1438275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Lundi, Mardi, Mercredi</a:t>
          </a:r>
        </a:p>
        <a:p>
          <a:pPr algn="ctr" rtl="0">
            <a:defRPr sz="1000"/>
          </a:pPr>
          <a:r>
            <a:rPr lang="fr-FR" sz="1100" b="0" i="0" strike="noStrike">
              <a:solidFill>
                <a:srgbClr val="00FF00"/>
              </a:solidFill>
              <a:latin typeface="Times New Roman"/>
              <a:cs typeface="Times New Roman"/>
            </a:rPr>
            <a:t>Jeudi et Vendredi</a:t>
          </a:r>
        </a:p>
        <a:p>
          <a:pPr algn="ctr" rtl="0">
            <a:defRPr sz="1000"/>
          </a:pPr>
          <a:endParaRPr lang="fr-FR" sz="1100" b="0" i="0" strike="noStrike">
            <a:solidFill>
              <a:srgbClr val="00FF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190500</xdr:colOff>
      <xdr:row>65</xdr:row>
      <xdr:rowOff>85725</xdr:rowOff>
    </xdr:from>
    <xdr:to>
      <xdr:col>9</xdr:col>
      <xdr:colOff>190500</xdr:colOff>
      <xdr:row>67</xdr:row>
      <xdr:rowOff>85725</xdr:rowOff>
    </xdr:to>
    <xdr:sp macro="" textlink="">
      <xdr:nvSpPr>
        <xdr:cNvPr id="36873" name="Line 9"/>
        <xdr:cNvSpPr>
          <a:spLocks noChangeShapeType="1"/>
        </xdr:cNvSpPr>
      </xdr:nvSpPr>
      <xdr:spPr bwMode="auto">
        <a:xfrm flipV="1">
          <a:off x="5581650" y="11144250"/>
          <a:ext cx="0" cy="323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295275</xdr:colOff>
      <xdr:row>65</xdr:row>
      <xdr:rowOff>85725</xdr:rowOff>
    </xdr:from>
    <xdr:to>
      <xdr:col>9</xdr:col>
      <xdr:colOff>200025</xdr:colOff>
      <xdr:row>65</xdr:row>
      <xdr:rowOff>85725</xdr:rowOff>
    </xdr:to>
    <xdr:sp macro="" textlink="">
      <xdr:nvSpPr>
        <xdr:cNvPr id="36874" name="Line 10"/>
        <xdr:cNvSpPr>
          <a:spLocks noChangeShapeType="1"/>
        </xdr:cNvSpPr>
      </xdr:nvSpPr>
      <xdr:spPr bwMode="auto">
        <a:xfrm flipH="1">
          <a:off x="5048250" y="11144250"/>
          <a:ext cx="542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3</xdr:col>
      <xdr:colOff>295275</xdr:colOff>
      <xdr:row>63</xdr:row>
      <xdr:rowOff>114300</xdr:rowOff>
    </xdr:from>
    <xdr:to>
      <xdr:col>4</xdr:col>
      <xdr:colOff>0</xdr:colOff>
      <xdr:row>63</xdr:row>
      <xdr:rowOff>114300</xdr:rowOff>
    </xdr:to>
    <xdr:sp macro="" textlink="">
      <xdr:nvSpPr>
        <xdr:cNvPr id="36875" name="Line 11"/>
        <xdr:cNvSpPr>
          <a:spLocks noChangeShapeType="1"/>
        </xdr:cNvSpPr>
      </xdr:nvSpPr>
      <xdr:spPr bwMode="auto">
        <a:xfrm>
          <a:off x="1857375" y="10848975"/>
          <a:ext cx="342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38100</xdr:colOff>
      <xdr:row>97</xdr:row>
      <xdr:rowOff>28575</xdr:rowOff>
    </xdr:from>
    <xdr:to>
      <xdr:col>10</xdr:col>
      <xdr:colOff>552450</xdr:colOff>
      <xdr:row>112</xdr:row>
      <xdr:rowOff>85725</xdr:rowOff>
    </xdr:to>
    <xdr:graphicFrame macro="">
      <xdr:nvGraphicFramePr>
        <xdr:cNvPr id="3687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533400</xdr:colOff>
      <xdr:row>96</xdr:row>
      <xdr:rowOff>47625</xdr:rowOff>
    </xdr:from>
    <xdr:to>
      <xdr:col>8</xdr:col>
      <xdr:colOff>238125</xdr:colOff>
      <xdr:row>97</xdr:row>
      <xdr:rowOff>142875</xdr:rowOff>
    </xdr:to>
    <xdr:sp macro="" textlink="">
      <xdr:nvSpPr>
        <xdr:cNvPr id="36877" name="Texte 19"/>
        <xdr:cNvSpPr txBox="1">
          <a:spLocks noChangeArrowheads="1"/>
        </xdr:cNvSpPr>
      </xdr:nvSpPr>
      <xdr:spPr bwMode="auto">
        <a:xfrm>
          <a:off x="2095500" y="15811500"/>
          <a:ext cx="2895600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Jour le moins chargé de la semaine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133350</xdr:colOff>
      <xdr:row>116</xdr:row>
      <xdr:rowOff>9525</xdr:rowOff>
    </xdr:from>
    <xdr:to>
      <xdr:col>5</xdr:col>
      <xdr:colOff>476250</xdr:colOff>
      <xdr:row>128</xdr:row>
      <xdr:rowOff>19050</xdr:rowOff>
    </xdr:to>
    <xdr:graphicFrame macro="">
      <xdr:nvGraphicFramePr>
        <xdr:cNvPr id="36894" name="LUN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28575</xdr:colOff>
      <xdr:row>116</xdr:row>
      <xdr:rowOff>9525</xdr:rowOff>
    </xdr:from>
    <xdr:to>
      <xdr:col>10</xdr:col>
      <xdr:colOff>457200</xdr:colOff>
      <xdr:row>128</xdr:row>
      <xdr:rowOff>19050</xdr:rowOff>
    </xdr:to>
    <xdr:graphicFrame macro="">
      <xdr:nvGraphicFramePr>
        <xdr:cNvPr id="36895" name="MAR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133350</xdr:colOff>
      <xdr:row>130</xdr:row>
      <xdr:rowOff>9525</xdr:rowOff>
    </xdr:from>
    <xdr:to>
      <xdr:col>5</xdr:col>
      <xdr:colOff>476250</xdr:colOff>
      <xdr:row>142</xdr:row>
      <xdr:rowOff>19050</xdr:rowOff>
    </xdr:to>
    <xdr:graphicFrame macro="">
      <xdr:nvGraphicFramePr>
        <xdr:cNvPr id="36896" name="MERC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28575</xdr:colOff>
      <xdr:row>130</xdr:row>
      <xdr:rowOff>9525</xdr:rowOff>
    </xdr:from>
    <xdr:to>
      <xdr:col>10</xdr:col>
      <xdr:colOff>457200</xdr:colOff>
      <xdr:row>142</xdr:row>
      <xdr:rowOff>19050</xdr:rowOff>
    </xdr:to>
    <xdr:graphicFrame macro="">
      <xdr:nvGraphicFramePr>
        <xdr:cNvPr id="36897" name="JEU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133350</xdr:colOff>
      <xdr:row>144</xdr:row>
      <xdr:rowOff>9525</xdr:rowOff>
    </xdr:from>
    <xdr:to>
      <xdr:col>5</xdr:col>
      <xdr:colOff>476250</xdr:colOff>
      <xdr:row>156</xdr:row>
      <xdr:rowOff>19050</xdr:rowOff>
    </xdr:to>
    <xdr:graphicFrame macro="">
      <xdr:nvGraphicFramePr>
        <xdr:cNvPr id="36898" name="VENDR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19050</xdr:colOff>
      <xdr:row>144</xdr:row>
      <xdr:rowOff>9525</xdr:rowOff>
    </xdr:from>
    <xdr:to>
      <xdr:col>10</xdr:col>
      <xdr:colOff>447675</xdr:colOff>
      <xdr:row>156</xdr:row>
      <xdr:rowOff>19050</xdr:rowOff>
    </xdr:to>
    <xdr:graphicFrame macro="">
      <xdr:nvGraphicFramePr>
        <xdr:cNvPr id="36899" name="SAMEDI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114300</xdr:colOff>
      <xdr:row>157</xdr:row>
      <xdr:rowOff>57150</xdr:rowOff>
    </xdr:from>
    <xdr:to>
      <xdr:col>5</xdr:col>
      <xdr:colOff>457200</xdr:colOff>
      <xdr:row>169</xdr:row>
      <xdr:rowOff>123825</xdr:rowOff>
    </xdr:to>
    <xdr:graphicFrame macro="">
      <xdr:nvGraphicFramePr>
        <xdr:cNvPr id="36900" name="DIMANCH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47625</xdr:colOff>
      <xdr:row>157</xdr:row>
      <xdr:rowOff>76200</xdr:rowOff>
    </xdr:from>
    <xdr:to>
      <xdr:col>10</xdr:col>
      <xdr:colOff>457200</xdr:colOff>
      <xdr:row>169</xdr:row>
      <xdr:rowOff>133350</xdr:rowOff>
    </xdr:to>
    <xdr:graphicFrame macro="">
      <xdr:nvGraphicFramePr>
        <xdr:cNvPr id="36901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571500</xdr:colOff>
      <xdr:row>115</xdr:row>
      <xdr:rowOff>28575</xdr:rowOff>
    </xdr:from>
    <xdr:to>
      <xdr:col>4</xdr:col>
      <xdr:colOff>85725</xdr:colOff>
      <xdr:row>116</xdr:row>
      <xdr:rowOff>95250</xdr:rowOff>
    </xdr:to>
    <xdr:sp macro="" textlink="">
      <xdr:nvSpPr>
        <xdr:cNvPr id="36902" name="Texte 45"/>
        <xdr:cNvSpPr txBox="1">
          <a:spLocks noChangeArrowheads="1"/>
        </xdr:cNvSpPr>
      </xdr:nvSpPr>
      <xdr:spPr bwMode="auto">
        <a:xfrm>
          <a:off x="1495425" y="18821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jeudi</a:t>
          </a:r>
        </a:p>
      </xdr:txBody>
    </xdr:sp>
    <xdr:clientData/>
  </xdr:twoCellAnchor>
  <xdr:twoCellAnchor>
    <xdr:from>
      <xdr:col>7</xdr:col>
      <xdr:colOff>495300</xdr:colOff>
      <xdr:row>115</xdr:row>
      <xdr:rowOff>19050</xdr:rowOff>
    </xdr:from>
    <xdr:to>
      <xdr:col>9</xdr:col>
      <xdr:colOff>0</xdr:colOff>
      <xdr:row>116</xdr:row>
      <xdr:rowOff>85725</xdr:rowOff>
    </xdr:to>
    <xdr:sp macro="" textlink="">
      <xdr:nvSpPr>
        <xdr:cNvPr id="36903" name="Texte 46"/>
        <xdr:cNvSpPr txBox="1">
          <a:spLocks noChangeArrowheads="1"/>
        </xdr:cNvSpPr>
      </xdr:nvSpPr>
      <xdr:spPr bwMode="auto">
        <a:xfrm>
          <a:off x="4610100" y="18811875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vendredi</a:t>
          </a:r>
        </a:p>
      </xdr:txBody>
    </xdr:sp>
    <xdr:clientData/>
  </xdr:twoCellAnchor>
  <xdr:twoCellAnchor>
    <xdr:from>
      <xdr:col>2</xdr:col>
      <xdr:colOff>561975</xdr:colOff>
      <xdr:row>129</xdr:row>
      <xdr:rowOff>47625</xdr:rowOff>
    </xdr:from>
    <xdr:to>
      <xdr:col>4</xdr:col>
      <xdr:colOff>76200</xdr:colOff>
      <xdr:row>130</xdr:row>
      <xdr:rowOff>114300</xdr:rowOff>
    </xdr:to>
    <xdr:sp macro="" textlink="">
      <xdr:nvSpPr>
        <xdr:cNvPr id="36904" name="Texte 47"/>
        <xdr:cNvSpPr txBox="1">
          <a:spLocks noChangeArrowheads="1"/>
        </xdr:cNvSpPr>
      </xdr:nvSpPr>
      <xdr:spPr bwMode="auto">
        <a:xfrm>
          <a:off x="1485900" y="21107400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samedi</a:t>
          </a:r>
        </a:p>
      </xdr:txBody>
    </xdr:sp>
    <xdr:clientData/>
  </xdr:twoCellAnchor>
  <xdr:twoCellAnchor>
    <xdr:from>
      <xdr:col>7</xdr:col>
      <xdr:colOff>600075</xdr:colOff>
      <xdr:row>129</xdr:row>
      <xdr:rowOff>47625</xdr:rowOff>
    </xdr:from>
    <xdr:to>
      <xdr:col>9</xdr:col>
      <xdr:colOff>104775</xdr:colOff>
      <xdr:row>130</xdr:row>
      <xdr:rowOff>114300</xdr:rowOff>
    </xdr:to>
    <xdr:sp macro="" textlink="">
      <xdr:nvSpPr>
        <xdr:cNvPr id="36905" name="Texte 48"/>
        <xdr:cNvSpPr txBox="1">
          <a:spLocks noChangeArrowheads="1"/>
        </xdr:cNvSpPr>
      </xdr:nvSpPr>
      <xdr:spPr bwMode="auto">
        <a:xfrm>
          <a:off x="4714875" y="21107400"/>
          <a:ext cx="7810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dimanche</a:t>
          </a:r>
        </a:p>
      </xdr:txBody>
    </xdr:sp>
    <xdr:clientData/>
  </xdr:twoCellAnchor>
  <xdr:twoCellAnchor>
    <xdr:from>
      <xdr:col>2</xdr:col>
      <xdr:colOff>581025</xdr:colOff>
      <xdr:row>143</xdr:row>
      <xdr:rowOff>19050</xdr:rowOff>
    </xdr:from>
    <xdr:to>
      <xdr:col>4</xdr:col>
      <xdr:colOff>95250</xdr:colOff>
      <xdr:row>144</xdr:row>
      <xdr:rowOff>85725</xdr:rowOff>
    </xdr:to>
    <xdr:sp macro="" textlink="">
      <xdr:nvSpPr>
        <xdr:cNvPr id="36906" name="Texte 49"/>
        <xdr:cNvSpPr txBox="1">
          <a:spLocks noChangeArrowheads="1"/>
        </xdr:cNvSpPr>
      </xdr:nvSpPr>
      <xdr:spPr bwMode="auto">
        <a:xfrm>
          <a:off x="1504950" y="23345775"/>
          <a:ext cx="7905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lundi</a:t>
          </a:r>
        </a:p>
      </xdr:txBody>
    </xdr:sp>
    <xdr:clientData/>
  </xdr:twoCellAnchor>
  <xdr:twoCellAnchor>
    <xdr:from>
      <xdr:col>8</xdr:col>
      <xdr:colOff>0</xdr:colOff>
      <xdr:row>143</xdr:row>
      <xdr:rowOff>28575</xdr:rowOff>
    </xdr:from>
    <xdr:to>
      <xdr:col>9</xdr:col>
      <xdr:colOff>123825</xdr:colOff>
      <xdr:row>144</xdr:row>
      <xdr:rowOff>95250</xdr:rowOff>
    </xdr:to>
    <xdr:sp macro="" textlink="">
      <xdr:nvSpPr>
        <xdr:cNvPr id="36907" name="Texte 50"/>
        <xdr:cNvSpPr txBox="1">
          <a:spLocks noChangeArrowheads="1"/>
        </xdr:cNvSpPr>
      </xdr:nvSpPr>
      <xdr:spPr bwMode="auto">
        <a:xfrm>
          <a:off x="4752975" y="23355300"/>
          <a:ext cx="76200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mardi</a:t>
          </a:r>
        </a:p>
      </xdr:txBody>
    </xdr:sp>
    <xdr:clientData/>
  </xdr:twoCellAnchor>
  <xdr:twoCellAnchor>
    <xdr:from>
      <xdr:col>2</xdr:col>
      <xdr:colOff>561975</xdr:colOff>
      <xdr:row>156</xdr:row>
      <xdr:rowOff>114300</xdr:rowOff>
    </xdr:from>
    <xdr:to>
      <xdr:col>4</xdr:col>
      <xdr:colOff>76200</xdr:colOff>
      <xdr:row>158</xdr:row>
      <xdr:rowOff>85725</xdr:rowOff>
    </xdr:to>
    <xdr:sp macro="" textlink="">
      <xdr:nvSpPr>
        <xdr:cNvPr id="36908" name="Texte 51"/>
        <xdr:cNvSpPr txBox="1">
          <a:spLocks noChangeArrowheads="1"/>
        </xdr:cNvSpPr>
      </xdr:nvSpPr>
      <xdr:spPr bwMode="auto">
        <a:xfrm>
          <a:off x="1485900" y="25546050"/>
          <a:ext cx="7905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mercredi</a:t>
          </a:r>
        </a:p>
      </xdr:txBody>
    </xdr:sp>
    <xdr:clientData/>
  </xdr:twoCellAnchor>
  <xdr:twoCellAnchor>
    <xdr:from>
      <xdr:col>6</xdr:col>
      <xdr:colOff>590550</xdr:colOff>
      <xdr:row>156</xdr:row>
      <xdr:rowOff>95250</xdr:rowOff>
    </xdr:from>
    <xdr:to>
      <xdr:col>9</xdr:col>
      <xdr:colOff>504825</xdr:colOff>
      <xdr:row>158</xdr:row>
      <xdr:rowOff>76200</xdr:rowOff>
    </xdr:to>
    <xdr:sp macro="" textlink="">
      <xdr:nvSpPr>
        <xdr:cNvPr id="36909" name="Texte 52"/>
        <xdr:cNvSpPr txBox="1">
          <a:spLocks noChangeArrowheads="1"/>
        </xdr:cNvSpPr>
      </xdr:nvSpPr>
      <xdr:spPr bwMode="auto">
        <a:xfrm>
          <a:off x="4067175" y="25527000"/>
          <a:ext cx="182880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Total des débits par jour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0</xdr:rowOff>
    </xdr:from>
    <xdr:to>
      <xdr:col>9</xdr:col>
      <xdr:colOff>561975</xdr:colOff>
      <xdr:row>0</xdr:row>
      <xdr:rowOff>0</xdr:rowOff>
    </xdr:to>
    <xdr:graphicFrame macro="">
      <xdr:nvGraphicFramePr>
        <xdr:cNvPr id="389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9</xdr:col>
      <xdr:colOff>523875</xdr:colOff>
      <xdr:row>0</xdr:row>
      <xdr:rowOff>0</xdr:rowOff>
    </xdr:to>
    <xdr:graphicFrame macro="">
      <xdr:nvGraphicFramePr>
        <xdr:cNvPr id="389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0</xdr:row>
      <xdr:rowOff>0</xdr:rowOff>
    </xdr:from>
    <xdr:to>
      <xdr:col>9</xdr:col>
      <xdr:colOff>552450</xdr:colOff>
      <xdr:row>0</xdr:row>
      <xdr:rowOff>0</xdr:rowOff>
    </xdr:to>
    <xdr:graphicFrame macro="">
      <xdr:nvGraphicFramePr>
        <xdr:cNvPr id="3891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38100</xdr:colOff>
      <xdr:row>0</xdr:row>
      <xdr:rowOff>0</xdr:rowOff>
    </xdr:from>
    <xdr:to>
      <xdr:col>9</xdr:col>
      <xdr:colOff>552450</xdr:colOff>
      <xdr:row>0</xdr:row>
      <xdr:rowOff>0</xdr:rowOff>
    </xdr:to>
    <xdr:graphicFrame macro="">
      <xdr:nvGraphicFramePr>
        <xdr:cNvPr id="3892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57150</xdr:colOff>
      <xdr:row>36</xdr:row>
      <xdr:rowOff>142875</xdr:rowOff>
    </xdr:from>
    <xdr:to>
      <xdr:col>13</xdr:col>
      <xdr:colOff>381000</xdr:colOff>
      <xdr:row>55</xdr:row>
      <xdr:rowOff>133350</xdr:rowOff>
    </xdr:to>
    <xdr:graphicFrame macro="">
      <xdr:nvGraphicFramePr>
        <xdr:cNvPr id="38926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85725</xdr:colOff>
      <xdr:row>35</xdr:row>
      <xdr:rowOff>133350</xdr:rowOff>
    </xdr:from>
    <xdr:to>
      <xdr:col>8</xdr:col>
      <xdr:colOff>476250</xdr:colOff>
      <xdr:row>37</xdr:row>
      <xdr:rowOff>76200</xdr:rowOff>
    </xdr:to>
    <xdr:sp macro="" textlink="">
      <xdr:nvSpPr>
        <xdr:cNvPr id="38927" name="Texte 21"/>
        <xdr:cNvSpPr txBox="1">
          <a:spLocks noChangeArrowheads="1"/>
        </xdr:cNvSpPr>
      </xdr:nvSpPr>
      <xdr:spPr bwMode="auto">
        <a:xfrm>
          <a:off x="1400175" y="59531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47625</xdr:colOff>
      <xdr:row>94</xdr:row>
      <xdr:rowOff>47625</xdr:rowOff>
    </xdr:from>
    <xdr:to>
      <xdr:col>13</xdr:col>
      <xdr:colOff>361950</xdr:colOff>
      <xdr:row>112</xdr:row>
      <xdr:rowOff>133350</xdr:rowOff>
    </xdr:to>
    <xdr:graphicFrame macro="">
      <xdr:nvGraphicFramePr>
        <xdr:cNvPr id="38928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38100</xdr:colOff>
      <xdr:row>150</xdr:row>
      <xdr:rowOff>9525</xdr:rowOff>
    </xdr:from>
    <xdr:to>
      <xdr:col>13</xdr:col>
      <xdr:colOff>390525</xdr:colOff>
      <xdr:row>169</xdr:row>
      <xdr:rowOff>114300</xdr:rowOff>
    </xdr:to>
    <xdr:graphicFrame macro="">
      <xdr:nvGraphicFramePr>
        <xdr:cNvPr id="38929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208</xdr:row>
      <xdr:rowOff>0</xdr:rowOff>
    </xdr:from>
    <xdr:to>
      <xdr:col>13</xdr:col>
      <xdr:colOff>419100</xdr:colOff>
      <xdr:row>227</xdr:row>
      <xdr:rowOff>123825</xdr:rowOff>
    </xdr:to>
    <xdr:graphicFrame macro="">
      <xdr:nvGraphicFramePr>
        <xdr:cNvPr id="3893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57150</xdr:colOff>
      <xdr:row>265</xdr:row>
      <xdr:rowOff>0</xdr:rowOff>
    </xdr:from>
    <xdr:to>
      <xdr:col>13</xdr:col>
      <xdr:colOff>381000</xdr:colOff>
      <xdr:row>285</xdr:row>
      <xdr:rowOff>114300</xdr:rowOff>
    </xdr:to>
    <xdr:graphicFrame macro="">
      <xdr:nvGraphicFramePr>
        <xdr:cNvPr id="38931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66675</xdr:colOff>
      <xdr:row>323</xdr:row>
      <xdr:rowOff>0</xdr:rowOff>
    </xdr:from>
    <xdr:to>
      <xdr:col>13</xdr:col>
      <xdr:colOff>419100</xdr:colOff>
      <xdr:row>343</xdr:row>
      <xdr:rowOff>0</xdr:rowOff>
    </xdr:to>
    <xdr:graphicFrame macro="">
      <xdr:nvGraphicFramePr>
        <xdr:cNvPr id="38932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47625</xdr:colOff>
      <xdr:row>381</xdr:row>
      <xdr:rowOff>0</xdr:rowOff>
    </xdr:from>
    <xdr:to>
      <xdr:col>13</xdr:col>
      <xdr:colOff>409575</xdr:colOff>
      <xdr:row>401</xdr:row>
      <xdr:rowOff>123825</xdr:rowOff>
    </xdr:to>
    <xdr:graphicFrame macro="">
      <xdr:nvGraphicFramePr>
        <xdr:cNvPr id="38933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114300</xdr:colOff>
      <xdr:row>93</xdr:row>
      <xdr:rowOff>19050</xdr:rowOff>
    </xdr:from>
    <xdr:to>
      <xdr:col>9</xdr:col>
      <xdr:colOff>28575</xdr:colOff>
      <xdr:row>94</xdr:row>
      <xdr:rowOff>95250</xdr:rowOff>
    </xdr:to>
    <xdr:sp macro="" textlink="">
      <xdr:nvSpPr>
        <xdr:cNvPr id="38934" name="Texte 29"/>
        <xdr:cNvSpPr txBox="1">
          <a:spLocks noChangeArrowheads="1"/>
        </xdr:cNvSpPr>
      </xdr:nvSpPr>
      <xdr:spPr bwMode="auto">
        <a:xfrm>
          <a:off x="1428750" y="15230475"/>
          <a:ext cx="26574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148</xdr:row>
      <xdr:rowOff>142875</xdr:rowOff>
    </xdr:from>
    <xdr:to>
      <xdr:col>8</xdr:col>
      <xdr:colOff>476250</xdr:colOff>
      <xdr:row>150</xdr:row>
      <xdr:rowOff>85725</xdr:rowOff>
    </xdr:to>
    <xdr:sp macro="" textlink="">
      <xdr:nvSpPr>
        <xdr:cNvPr id="38935" name="Texte 30"/>
        <xdr:cNvSpPr txBox="1">
          <a:spLocks noChangeArrowheads="1"/>
        </xdr:cNvSpPr>
      </xdr:nvSpPr>
      <xdr:spPr bwMode="auto">
        <a:xfrm>
          <a:off x="1400175" y="2422207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206</xdr:row>
      <xdr:rowOff>133350</xdr:rowOff>
    </xdr:from>
    <xdr:to>
      <xdr:col>8</xdr:col>
      <xdr:colOff>476250</xdr:colOff>
      <xdr:row>208</xdr:row>
      <xdr:rowOff>76200</xdr:rowOff>
    </xdr:to>
    <xdr:sp macro="" textlink="">
      <xdr:nvSpPr>
        <xdr:cNvPr id="38936" name="Texte 31"/>
        <xdr:cNvSpPr txBox="1">
          <a:spLocks noChangeArrowheads="1"/>
        </xdr:cNvSpPr>
      </xdr:nvSpPr>
      <xdr:spPr bwMode="auto">
        <a:xfrm>
          <a:off x="1400175" y="336518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263</xdr:row>
      <xdr:rowOff>133350</xdr:rowOff>
    </xdr:from>
    <xdr:to>
      <xdr:col>8</xdr:col>
      <xdr:colOff>476250</xdr:colOff>
      <xdr:row>265</xdr:row>
      <xdr:rowOff>76200</xdr:rowOff>
    </xdr:to>
    <xdr:sp macro="" textlink="">
      <xdr:nvSpPr>
        <xdr:cNvPr id="38937" name="Texte 32"/>
        <xdr:cNvSpPr txBox="1">
          <a:spLocks noChangeArrowheads="1"/>
        </xdr:cNvSpPr>
      </xdr:nvSpPr>
      <xdr:spPr bwMode="auto">
        <a:xfrm>
          <a:off x="1400175" y="42900600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85725</xdr:colOff>
      <xdr:row>321</xdr:row>
      <xdr:rowOff>133350</xdr:rowOff>
    </xdr:from>
    <xdr:to>
      <xdr:col>8</xdr:col>
      <xdr:colOff>476250</xdr:colOff>
      <xdr:row>323</xdr:row>
      <xdr:rowOff>76200</xdr:rowOff>
    </xdr:to>
    <xdr:sp macro="" textlink="">
      <xdr:nvSpPr>
        <xdr:cNvPr id="38938" name="Texte 33"/>
        <xdr:cNvSpPr txBox="1">
          <a:spLocks noChangeArrowheads="1"/>
        </xdr:cNvSpPr>
      </xdr:nvSpPr>
      <xdr:spPr bwMode="auto">
        <a:xfrm>
          <a:off x="1400175" y="52092225"/>
          <a:ext cx="26574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</xdr:txBody>
    </xdr:sp>
    <xdr:clientData/>
  </xdr:twoCellAnchor>
  <xdr:twoCellAnchor>
    <xdr:from>
      <xdr:col>3</xdr:col>
      <xdr:colOff>85725</xdr:colOff>
      <xdr:row>380</xdr:row>
      <xdr:rowOff>0</xdr:rowOff>
    </xdr:from>
    <xdr:to>
      <xdr:col>8</xdr:col>
      <xdr:colOff>476250</xdr:colOff>
      <xdr:row>381</xdr:row>
      <xdr:rowOff>76200</xdr:rowOff>
    </xdr:to>
    <xdr:sp macro="" textlink="">
      <xdr:nvSpPr>
        <xdr:cNvPr id="38939" name="Texte 34"/>
        <xdr:cNvSpPr txBox="1">
          <a:spLocks noChangeArrowheads="1"/>
        </xdr:cNvSpPr>
      </xdr:nvSpPr>
      <xdr:spPr bwMode="auto">
        <a:xfrm>
          <a:off x="1400175" y="61379100"/>
          <a:ext cx="2657475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57150</xdr:colOff>
      <xdr:row>438</xdr:row>
      <xdr:rowOff>123825</xdr:rowOff>
    </xdr:from>
    <xdr:to>
      <xdr:col>13</xdr:col>
      <xdr:colOff>390525</xdr:colOff>
      <xdr:row>457</xdr:row>
      <xdr:rowOff>123825</xdr:rowOff>
    </xdr:to>
    <xdr:graphicFrame macro="">
      <xdr:nvGraphicFramePr>
        <xdr:cNvPr id="38940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371475</xdr:colOff>
      <xdr:row>437</xdr:row>
      <xdr:rowOff>142875</xdr:rowOff>
    </xdr:from>
    <xdr:to>
      <xdr:col>11</xdr:col>
      <xdr:colOff>66675</xdr:colOff>
      <xdr:row>439</xdr:row>
      <xdr:rowOff>85725</xdr:rowOff>
    </xdr:to>
    <xdr:sp macro="" textlink="">
      <xdr:nvSpPr>
        <xdr:cNvPr id="38941" name="Texte 36"/>
        <xdr:cNvSpPr txBox="1">
          <a:spLocks noChangeArrowheads="1"/>
        </xdr:cNvSpPr>
      </xdr:nvSpPr>
      <xdr:spPr bwMode="auto">
        <a:xfrm>
          <a:off x="1228725" y="70913625"/>
          <a:ext cx="38100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fr-FR" sz="1100" b="0" i="0" strike="noStrike">
              <a:solidFill>
                <a:srgbClr val="000000"/>
              </a:solidFill>
              <a:latin typeface="Times New Roman"/>
              <a:cs typeface="Times New Roman"/>
            </a:rPr>
            <a:t>Histogramme des débits de la semaine par tranche de vitesse</a:t>
          </a:r>
        </a:p>
        <a:p>
          <a:pPr algn="ctr" rtl="0">
            <a:defRPr sz="1000"/>
          </a:pPr>
          <a:endParaRPr lang="fr-FR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TO\Documents\ELSI\FichierModeles\ComptageVitesse1215-M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Garde"/>
      <sheetName val="Synthese"/>
      <sheetName val="Synthese debit"/>
      <sheetName val="DEBITVL sens 1"/>
      <sheetName val="DEBITPL sens 1"/>
      <sheetName val="Vitesse Journalière"/>
    </sheetNames>
    <sheetDataSet>
      <sheetData sheetId="0"/>
      <sheetData sheetId="1"/>
      <sheetData sheetId="2"/>
      <sheetData sheetId="3"/>
      <sheetData sheetId="4"/>
      <sheetData sheetId="5">
        <row r="197">
          <cell r="C197">
            <v>0</v>
          </cell>
        </row>
        <row r="199">
          <cell r="C199">
            <v>0</v>
          </cell>
        </row>
        <row r="201">
          <cell r="C201">
            <v>0</v>
          </cell>
        </row>
        <row r="203">
          <cell r="C203">
            <v>0</v>
          </cell>
        </row>
        <row r="205">
          <cell r="C20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pageSetUpPr fitToPage="1"/>
  </sheetPr>
  <dimension ref="A1:H53"/>
  <sheetViews>
    <sheetView tabSelected="1" workbookViewId="0">
      <selection activeCell="A9" sqref="A9"/>
    </sheetView>
  </sheetViews>
  <sheetFormatPr baseColWidth="10" defaultRowHeight="13.2" x14ac:dyDescent="0.25"/>
  <cols>
    <col min="1" max="1" width="16.6640625" customWidth="1"/>
  </cols>
  <sheetData>
    <row r="1" spans="1:7" ht="17.399999999999999" x14ac:dyDescent="0.25">
      <c r="A1" s="412"/>
      <c r="B1" s="412"/>
      <c r="C1" s="412"/>
      <c r="D1" s="412"/>
      <c r="E1" s="413" t="s">
        <v>182</v>
      </c>
      <c r="F1" s="413"/>
      <c r="G1" s="413"/>
    </row>
    <row r="2" spans="1:7" ht="16.8" x14ac:dyDescent="0.25">
      <c r="A2" s="412"/>
      <c r="B2" s="412"/>
      <c r="C2" s="412"/>
      <c r="D2" s="412"/>
      <c r="E2" s="414" t="s">
        <v>183</v>
      </c>
      <c r="F2" s="414"/>
      <c r="G2" s="414"/>
    </row>
    <row r="3" spans="1:7" ht="15" x14ac:dyDescent="0.25">
      <c r="A3" s="412"/>
      <c r="B3" s="412"/>
      <c r="C3" s="412"/>
      <c r="D3" s="412"/>
      <c r="E3" s="415" t="s">
        <v>184</v>
      </c>
      <c r="F3" s="415"/>
      <c r="G3" s="415"/>
    </row>
    <row r="4" spans="1:7" ht="15" x14ac:dyDescent="0.25">
      <c r="A4" s="412"/>
      <c r="B4" s="412"/>
      <c r="C4" s="412"/>
      <c r="D4" s="412"/>
      <c r="E4" s="415" t="s">
        <v>185</v>
      </c>
      <c r="F4" s="415"/>
      <c r="G4" s="415"/>
    </row>
    <row r="5" spans="1:7" ht="15" x14ac:dyDescent="0.25">
      <c r="A5" s="412"/>
      <c r="B5" s="412"/>
      <c r="C5" s="412"/>
      <c r="D5" s="412"/>
      <c r="E5" s="415" t="s">
        <v>186</v>
      </c>
      <c r="F5" s="415"/>
      <c r="G5" s="415"/>
    </row>
    <row r="6" spans="1:7" ht="15" x14ac:dyDescent="0.25">
      <c r="A6" s="412"/>
      <c r="B6" s="412"/>
      <c r="C6" s="412"/>
      <c r="D6" s="412"/>
      <c r="E6" s="415" t="s">
        <v>187</v>
      </c>
      <c r="F6" s="415"/>
      <c r="G6" s="415"/>
    </row>
    <row r="7" spans="1:7" x14ac:dyDescent="0.25">
      <c r="A7" s="412"/>
      <c r="B7" s="412"/>
      <c r="C7" s="412"/>
      <c r="D7" s="416"/>
      <c r="E7" s="416"/>
      <c r="F7" s="416"/>
      <c r="G7" s="416"/>
    </row>
    <row r="8" spans="1:7" x14ac:dyDescent="0.25">
      <c r="A8" s="412"/>
      <c r="B8" s="412"/>
      <c r="C8" s="412"/>
      <c r="D8" s="412"/>
      <c r="E8" s="412"/>
      <c r="F8" s="412"/>
      <c r="G8" s="412"/>
    </row>
    <row r="9" spans="1:7" x14ac:dyDescent="0.25">
      <c r="A9" s="416"/>
      <c r="B9" s="416"/>
      <c r="C9" s="416"/>
      <c r="D9" s="416"/>
      <c r="E9" s="416"/>
      <c r="F9" s="416"/>
      <c r="G9" s="416"/>
    </row>
    <row r="10" spans="1:7" x14ac:dyDescent="0.25">
      <c r="A10" s="416"/>
      <c r="B10" s="416"/>
      <c r="C10" s="416"/>
      <c r="D10" s="416"/>
      <c r="E10" s="416"/>
      <c r="F10" s="416"/>
      <c r="G10" s="416"/>
    </row>
    <row r="11" spans="1:7" x14ac:dyDescent="0.25">
      <c r="A11" s="416"/>
      <c r="B11" s="416"/>
      <c r="C11" s="416"/>
      <c r="D11" s="416"/>
      <c r="E11" s="416"/>
      <c r="F11" s="416"/>
      <c r="G11" s="416"/>
    </row>
    <row r="12" spans="1:7" x14ac:dyDescent="0.25">
      <c r="A12" s="416"/>
      <c r="B12" s="416"/>
      <c r="C12" s="416"/>
      <c r="D12" s="416"/>
      <c r="E12" s="416"/>
      <c r="F12" s="416"/>
      <c r="G12" s="416"/>
    </row>
    <row r="13" spans="1:7" x14ac:dyDescent="0.25">
      <c r="A13" s="416"/>
      <c r="B13" s="416"/>
      <c r="C13" s="416"/>
      <c r="D13" s="416"/>
      <c r="E13" s="416"/>
      <c r="F13" s="416"/>
      <c r="G13" s="416"/>
    </row>
    <row r="14" spans="1:7" x14ac:dyDescent="0.25">
      <c r="A14" s="416"/>
      <c r="B14" s="416"/>
      <c r="C14" s="416"/>
      <c r="D14" s="416"/>
      <c r="E14" s="416"/>
      <c r="F14" s="416"/>
      <c r="G14" s="416"/>
    </row>
    <row r="15" spans="1:7" x14ac:dyDescent="0.25">
      <c r="A15" s="416"/>
      <c r="B15" s="416"/>
      <c r="C15" s="416"/>
      <c r="D15" s="416"/>
      <c r="E15" s="416"/>
      <c r="F15" s="416"/>
      <c r="G15" s="416"/>
    </row>
    <row r="16" spans="1:7" x14ac:dyDescent="0.25">
      <c r="A16" s="416"/>
      <c r="B16" s="416"/>
      <c r="C16" s="416"/>
      <c r="D16" s="416"/>
      <c r="E16" s="416"/>
      <c r="F16" s="416"/>
      <c r="G16" s="416"/>
    </row>
    <row r="17" spans="1:7" x14ac:dyDescent="0.25">
      <c r="A17" s="416"/>
      <c r="B17" s="416"/>
      <c r="C17" s="416"/>
      <c r="D17" s="416"/>
      <c r="E17" s="416"/>
      <c r="F17" s="416"/>
      <c r="G17" s="416"/>
    </row>
    <row r="18" spans="1:7" x14ac:dyDescent="0.25">
      <c r="A18" s="416"/>
      <c r="B18" s="416"/>
      <c r="C18" s="416"/>
      <c r="D18" s="416"/>
      <c r="E18" s="416"/>
      <c r="F18" s="416"/>
      <c r="G18" s="416"/>
    </row>
    <row r="19" spans="1:7" x14ac:dyDescent="0.25">
      <c r="A19" s="416"/>
      <c r="B19" s="416"/>
      <c r="C19" s="416"/>
      <c r="D19" s="416"/>
      <c r="E19" s="416"/>
      <c r="F19" s="416"/>
      <c r="G19" s="416"/>
    </row>
    <row r="20" spans="1:7" x14ac:dyDescent="0.25">
      <c r="A20" s="416"/>
      <c r="B20" s="416"/>
      <c r="C20" s="416"/>
      <c r="D20" s="416"/>
      <c r="E20" s="416"/>
      <c r="F20" s="416"/>
      <c r="G20" s="416"/>
    </row>
    <row r="21" spans="1:7" x14ac:dyDescent="0.25">
      <c r="A21" s="416"/>
      <c r="B21" s="416"/>
      <c r="C21" s="416"/>
      <c r="D21" s="416"/>
      <c r="E21" s="416"/>
      <c r="F21" s="416"/>
      <c r="G21" s="416"/>
    </row>
    <row r="22" spans="1:7" x14ac:dyDescent="0.25">
      <c r="A22" s="416"/>
      <c r="B22" s="416"/>
      <c r="C22" s="416"/>
      <c r="D22" s="416"/>
      <c r="E22" s="416"/>
      <c r="F22" s="416"/>
      <c r="G22" s="416"/>
    </row>
    <row r="23" spans="1:7" x14ac:dyDescent="0.25">
      <c r="A23" s="416"/>
      <c r="B23" s="416"/>
      <c r="C23" s="416"/>
      <c r="D23" s="416"/>
      <c r="E23" s="416"/>
      <c r="F23" s="416"/>
      <c r="G23" s="416"/>
    </row>
    <row r="24" spans="1:7" x14ac:dyDescent="0.25">
      <c r="A24" s="416"/>
      <c r="B24" s="416"/>
      <c r="C24" s="416"/>
      <c r="D24" s="416"/>
      <c r="E24" s="416"/>
      <c r="F24" s="416"/>
      <c r="G24" s="416"/>
    </row>
    <row r="25" spans="1:7" x14ac:dyDescent="0.25">
      <c r="A25" s="416"/>
      <c r="B25" s="416"/>
      <c r="C25" s="416"/>
      <c r="D25" s="416"/>
      <c r="E25" s="416"/>
      <c r="F25" s="416"/>
      <c r="G25" s="416"/>
    </row>
    <row r="26" spans="1:7" x14ac:dyDescent="0.25">
      <c r="A26" s="416"/>
      <c r="B26" s="416"/>
      <c r="C26" s="416"/>
      <c r="D26" s="416"/>
      <c r="E26" s="416"/>
      <c r="F26" s="416"/>
      <c r="G26" s="416"/>
    </row>
    <row r="27" spans="1:7" x14ac:dyDescent="0.25">
      <c r="A27" s="416"/>
      <c r="B27" s="416"/>
      <c r="C27" s="416"/>
      <c r="D27" s="416"/>
      <c r="E27" s="416"/>
      <c r="F27" s="416"/>
      <c r="G27" s="416"/>
    </row>
    <row r="28" spans="1:7" x14ac:dyDescent="0.25">
      <c r="A28" s="416"/>
      <c r="B28" s="416"/>
      <c r="C28" s="416"/>
      <c r="D28" s="416"/>
      <c r="E28" s="416"/>
      <c r="F28" s="416"/>
      <c r="G28" s="416"/>
    </row>
    <row r="29" spans="1:7" x14ac:dyDescent="0.25">
      <c r="A29" s="416"/>
      <c r="B29" s="416"/>
      <c r="C29" s="416"/>
      <c r="D29" s="416"/>
      <c r="E29" s="416"/>
      <c r="F29" s="416"/>
      <c r="G29" s="416"/>
    </row>
    <row r="30" spans="1:7" x14ac:dyDescent="0.25">
      <c r="A30" s="416"/>
      <c r="B30" s="416"/>
      <c r="C30" s="416"/>
      <c r="D30" s="416"/>
      <c r="E30" s="416"/>
      <c r="F30" s="416"/>
      <c r="G30" s="416"/>
    </row>
    <row r="31" spans="1:7" x14ac:dyDescent="0.25">
      <c r="A31" s="416"/>
      <c r="B31" s="416"/>
      <c r="C31" s="416"/>
      <c r="D31" s="416"/>
      <c r="E31" s="416"/>
      <c r="F31" s="416"/>
      <c r="G31" s="416"/>
    </row>
    <row r="32" spans="1:7" x14ac:dyDescent="0.25">
      <c r="A32" s="416"/>
      <c r="B32" s="416"/>
      <c r="C32" s="416"/>
      <c r="D32" s="416"/>
      <c r="E32" s="416"/>
      <c r="F32" s="416"/>
      <c r="G32" s="416"/>
    </row>
    <row r="33" spans="1:8" x14ac:dyDescent="0.25">
      <c r="A33" s="416"/>
      <c r="B33" s="416"/>
      <c r="C33" s="416"/>
      <c r="D33" s="416"/>
      <c r="E33" s="416"/>
      <c r="F33" s="416"/>
      <c r="G33" s="416"/>
    </row>
    <row r="34" spans="1:8" ht="13.8" thickBot="1" x14ac:dyDescent="0.3">
      <c r="A34" s="412"/>
      <c r="B34" s="412"/>
      <c r="C34" s="412"/>
      <c r="D34" s="412"/>
      <c r="E34" s="412"/>
      <c r="F34" s="412"/>
      <c r="G34" s="412"/>
    </row>
    <row r="35" spans="1:8" ht="18" thickBot="1" x14ac:dyDescent="0.3">
      <c r="A35" s="417" t="s">
        <v>91</v>
      </c>
      <c r="B35" s="418"/>
      <c r="C35" s="418"/>
      <c r="D35" s="418"/>
      <c r="E35" s="418"/>
      <c r="F35" s="418"/>
      <c r="G35" s="419"/>
    </row>
    <row r="36" spans="1:8" ht="15.6" x14ac:dyDescent="0.3">
      <c r="A36" s="420" t="s">
        <v>92</v>
      </c>
      <c r="B36" s="421" t="s">
        <v>150</v>
      </c>
      <c r="C36" s="422"/>
      <c r="D36" s="422"/>
      <c r="E36" s="422"/>
      <c r="F36" s="422"/>
      <c r="G36" s="423"/>
      <c r="H36" s="162"/>
    </row>
    <row r="37" spans="1:8" ht="15.6" x14ac:dyDescent="0.3">
      <c r="A37" s="424" t="s">
        <v>93</v>
      </c>
      <c r="B37" s="425" t="s">
        <v>151</v>
      </c>
      <c r="C37" s="426"/>
      <c r="D37" s="426"/>
      <c r="E37" s="426"/>
      <c r="F37" s="426"/>
      <c r="G37" s="427"/>
      <c r="H37" s="162"/>
    </row>
    <row r="38" spans="1:8" ht="15.6" x14ac:dyDescent="0.3">
      <c r="A38" s="424" t="s">
        <v>94</v>
      </c>
      <c r="B38" s="425" t="s">
        <v>152</v>
      </c>
      <c r="C38" s="426"/>
      <c r="D38" s="426"/>
      <c r="E38" s="426"/>
      <c r="F38" s="426"/>
      <c r="G38" s="427"/>
      <c r="H38" s="162"/>
    </row>
    <row r="39" spans="1:8" ht="15.6" x14ac:dyDescent="0.3">
      <c r="A39" s="424" t="s">
        <v>95</v>
      </c>
      <c r="B39" s="425" t="s">
        <v>153</v>
      </c>
      <c r="C39" s="426"/>
      <c r="D39" s="426"/>
      <c r="E39" s="426"/>
      <c r="F39" s="426"/>
      <c r="G39" s="427"/>
      <c r="H39" s="162"/>
    </row>
    <row r="40" spans="1:8" ht="16.2" thickBot="1" x14ac:dyDescent="0.3">
      <c r="A40" s="428" t="s">
        <v>96</v>
      </c>
      <c r="B40" s="429">
        <v>90</v>
      </c>
      <c r="C40" s="430" t="s">
        <v>97</v>
      </c>
      <c r="D40" s="429">
        <v>0</v>
      </c>
      <c r="E40" s="430" t="s">
        <v>98</v>
      </c>
      <c r="F40" s="431">
        <v>0</v>
      </c>
      <c r="G40" s="432"/>
    </row>
    <row r="41" spans="1:8" ht="16.2" thickBot="1" x14ac:dyDescent="0.35">
      <c r="A41" s="433"/>
      <c r="B41" s="433"/>
      <c r="C41" s="433"/>
      <c r="D41" s="433"/>
      <c r="E41" s="433"/>
      <c r="F41" s="433"/>
      <c r="G41" s="433"/>
      <c r="H41" s="162"/>
    </row>
    <row r="42" spans="1:8" ht="18" thickBot="1" x14ac:dyDescent="0.35">
      <c r="A42" s="417" t="s">
        <v>99</v>
      </c>
      <c r="B42" s="418"/>
      <c r="C42" s="418"/>
      <c r="D42" s="418"/>
      <c r="E42" s="418"/>
      <c r="F42" s="418"/>
      <c r="G42" s="419"/>
      <c r="H42" s="162"/>
    </row>
    <row r="43" spans="1:8" ht="15.6" x14ac:dyDescent="0.3">
      <c r="A43" s="434" t="s">
        <v>100</v>
      </c>
      <c r="B43" s="435" t="s">
        <v>154</v>
      </c>
      <c r="C43" s="435"/>
      <c r="D43" s="436"/>
      <c r="E43" s="436"/>
      <c r="F43" s="436"/>
      <c r="G43" s="437"/>
      <c r="H43" s="162"/>
    </row>
    <row r="44" spans="1:8" ht="16.2" thickBot="1" x14ac:dyDescent="0.35">
      <c r="A44" s="438" t="s">
        <v>101</v>
      </c>
      <c r="B44" s="439" t="s">
        <v>155</v>
      </c>
      <c r="C44" s="440"/>
      <c r="D44" s="441" t="s">
        <v>102</v>
      </c>
      <c r="E44" s="442"/>
      <c r="F44" s="439" t="s">
        <v>156</v>
      </c>
      <c r="G44" s="443"/>
      <c r="H44" s="162"/>
    </row>
    <row r="45" spans="1:8" ht="16.2" thickBot="1" x14ac:dyDescent="0.35">
      <c r="A45" s="433"/>
      <c r="B45" s="433"/>
      <c r="C45" s="433"/>
      <c r="D45" s="433"/>
      <c r="E45" s="433"/>
      <c r="F45" s="433"/>
      <c r="G45" s="433"/>
      <c r="H45" s="162"/>
    </row>
    <row r="46" spans="1:8" ht="18" thickBot="1" x14ac:dyDescent="0.35">
      <c r="A46" s="417" t="s">
        <v>103</v>
      </c>
      <c r="B46" s="418"/>
      <c r="C46" s="418"/>
      <c r="D46" s="418"/>
      <c r="E46" s="418"/>
      <c r="F46" s="418"/>
      <c r="G46" s="419"/>
      <c r="H46" s="162"/>
    </row>
    <row r="47" spans="1:8" ht="15.6" x14ac:dyDescent="0.25">
      <c r="A47" s="444"/>
      <c r="B47" s="445"/>
      <c r="C47" s="445"/>
      <c r="D47" s="446" t="s">
        <v>104</v>
      </c>
      <c r="E47" s="423"/>
      <c r="F47" s="446" t="s">
        <v>105</v>
      </c>
      <c r="G47" s="423"/>
      <c r="H47" s="161"/>
    </row>
    <row r="48" spans="1:8" ht="13.8" thickBot="1" x14ac:dyDescent="0.3">
      <c r="A48" s="444"/>
      <c r="B48" s="445"/>
      <c r="C48" s="445"/>
      <c r="D48" s="447" t="s">
        <v>2</v>
      </c>
      <c r="E48" s="448" t="s">
        <v>3</v>
      </c>
      <c r="F48" s="447" t="s">
        <v>2</v>
      </c>
      <c r="G48" s="448" t="s">
        <v>3</v>
      </c>
      <c r="H48" s="161"/>
    </row>
    <row r="49" spans="1:8" ht="15.6" x14ac:dyDescent="0.25">
      <c r="A49" s="449" t="s">
        <v>106</v>
      </c>
      <c r="B49" s="450"/>
      <c r="C49" s="450"/>
      <c r="D49" s="451" t="s">
        <v>157</v>
      </c>
      <c r="E49" s="451" t="s">
        <v>159</v>
      </c>
      <c r="F49" s="452" t="s">
        <v>158</v>
      </c>
      <c r="G49" s="453" t="s">
        <v>160</v>
      </c>
      <c r="H49" s="161"/>
    </row>
    <row r="50" spans="1:8" ht="15.6" x14ac:dyDescent="0.25">
      <c r="A50" s="454" t="s">
        <v>107</v>
      </c>
      <c r="B50" s="455"/>
      <c r="C50" s="455"/>
      <c r="D50" s="456">
        <v>391</v>
      </c>
      <c r="E50" s="456">
        <v>228</v>
      </c>
      <c r="F50" s="457">
        <v>447</v>
      </c>
      <c r="G50" s="458">
        <v>202</v>
      </c>
      <c r="H50" s="161"/>
    </row>
    <row r="51" spans="1:8" ht="15.6" x14ac:dyDescent="0.25">
      <c r="A51" s="454" t="s">
        <v>108</v>
      </c>
      <c r="B51" s="455"/>
      <c r="C51" s="455"/>
      <c r="D51" s="459">
        <v>91</v>
      </c>
      <c r="E51" s="459">
        <v>82</v>
      </c>
      <c r="F51" s="460">
        <v>90</v>
      </c>
      <c r="G51" s="461">
        <v>83</v>
      </c>
      <c r="H51" s="161"/>
    </row>
    <row r="52" spans="1:8" ht="15.6" x14ac:dyDescent="0.25">
      <c r="A52" s="454" t="s">
        <v>110</v>
      </c>
      <c r="B52" s="455"/>
      <c r="C52" s="455"/>
      <c r="D52" s="459">
        <v>107</v>
      </c>
      <c r="E52" s="459">
        <v>93</v>
      </c>
      <c r="F52" s="460">
        <v>107</v>
      </c>
      <c r="G52" s="461">
        <v>93</v>
      </c>
      <c r="H52" s="161"/>
    </row>
    <row r="53" spans="1:8" ht="16.2" thickBot="1" x14ac:dyDescent="0.3">
      <c r="A53" s="462" t="s">
        <v>109</v>
      </c>
      <c r="B53" s="442"/>
      <c r="C53" s="442"/>
      <c r="D53" s="463">
        <v>76</v>
      </c>
      <c r="E53" s="463">
        <v>72</v>
      </c>
      <c r="F53" s="464">
        <v>75</v>
      </c>
      <c r="G53" s="465">
        <v>74</v>
      </c>
      <c r="H53" s="161"/>
    </row>
  </sheetData>
  <mergeCells count="18">
    <mergeCell ref="E1:G1"/>
    <mergeCell ref="E2:G2"/>
    <mergeCell ref="E3:G3"/>
    <mergeCell ref="E4:G4"/>
    <mergeCell ref="E5:G5"/>
    <mergeCell ref="A42:G42"/>
    <mergeCell ref="B44:C44"/>
    <mergeCell ref="F44:G44"/>
    <mergeCell ref="B43:C43"/>
    <mergeCell ref="E6:G6"/>
    <mergeCell ref="F47:G47"/>
    <mergeCell ref="D47:E47"/>
    <mergeCell ref="A35:G35"/>
    <mergeCell ref="B36:G36"/>
    <mergeCell ref="B37:G37"/>
    <mergeCell ref="B38:G38"/>
    <mergeCell ref="B39:G39"/>
    <mergeCell ref="A46:G46"/>
  </mergeCells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97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2"/>
  <dimension ref="A1:AJ1135"/>
  <sheetViews>
    <sheetView showGridLines="0" zoomScaleNormal="100" zoomScaleSheetLayoutView="100" workbookViewId="0"/>
  </sheetViews>
  <sheetFormatPr baseColWidth="10" defaultColWidth="11.44140625" defaultRowHeight="12.6" x14ac:dyDescent="0.25"/>
  <cols>
    <col min="1" max="1" width="4.6640625" style="3" customWidth="1"/>
    <col min="2" max="2" width="8.109375" style="3" customWidth="1"/>
    <col min="3" max="11" width="6.88671875" style="3" customWidth="1"/>
    <col min="12" max="13" width="6.88671875" style="4" customWidth="1"/>
    <col min="14" max="14" width="6.88671875" style="5" customWidth="1"/>
    <col min="15" max="15" width="10.44140625" style="5" hidden="1" customWidth="1"/>
    <col min="16" max="25" width="0" style="5" hidden="1" customWidth="1"/>
    <col min="26" max="39" width="0" style="3" hidden="1" customWidth="1"/>
    <col min="40" max="16384" width="11.44140625" style="3"/>
  </cols>
  <sheetData>
    <row r="1" spans="1:36" ht="13.8" x14ac:dyDescent="0.25">
      <c r="B1" s="57" t="s">
        <v>61</v>
      </c>
      <c r="G1" s="377">
        <f>X4</f>
        <v>43720</v>
      </c>
      <c r="H1" s="377"/>
      <c r="I1" s="377"/>
      <c r="J1" s="377"/>
      <c r="K1" s="151"/>
      <c r="L1" s="151"/>
      <c r="M1" s="5"/>
      <c r="U1" s="4"/>
      <c r="V1" s="4"/>
      <c r="W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6" ht="13.2" thickBot="1" x14ac:dyDescent="0.3">
      <c r="L2" s="3"/>
      <c r="M2" s="3"/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3.2" thickTop="1" x14ac:dyDescent="0.25">
      <c r="B3" s="73">
        <f>X4</f>
        <v>43720</v>
      </c>
      <c r="C3" s="367" t="str">
        <f>'VITESSEPL sens 1 '!C3:C4</f>
        <v>de 0 à 30</v>
      </c>
      <c r="D3" s="365" t="str">
        <f>'VITESSEPL sens 1 '!D3:D4</f>
        <v>de 30 à 40</v>
      </c>
      <c r="E3" s="365" t="str">
        <f>'VITESSEPL sens 1 '!E3:E4</f>
        <v>de 40 à 50</v>
      </c>
      <c r="F3" s="365" t="str">
        <f>'VITESSEPL sens 1 '!F3:F4</f>
        <v>de 50 à 60</v>
      </c>
      <c r="G3" s="365" t="str">
        <f>'VITESSEPL sens 1 '!G3:G4</f>
        <v>de 60 à 70</v>
      </c>
      <c r="H3" s="365" t="str">
        <f>'VITESSEPL sens 1 '!H3:H4</f>
        <v>de 70 à 80</v>
      </c>
      <c r="I3" s="365" t="str">
        <f>'VITESSEPL sens 1 '!I3:I4</f>
        <v>de 80 à 90</v>
      </c>
      <c r="J3" s="365" t="str">
        <f>'VITESSEPL sens 1 '!J3:J4</f>
        <v>de 90 à 100</v>
      </c>
      <c r="K3" s="365" t="str">
        <f>'VITESSEPL sens 1 '!K3:K4</f>
        <v>de 100 à 110</v>
      </c>
      <c r="L3" s="365" t="str">
        <f>'VITESSEPL sens 1 '!L3:L4</f>
        <v>de 110 à 120</v>
      </c>
      <c r="M3" s="365" t="str">
        <f>'VITESSEPL sens 1 '!M3:M4</f>
        <v>de 120 à 130</v>
      </c>
      <c r="N3" s="365" t="str">
        <f>'VITESSEPL sens 1 '!N3:N4</f>
        <v>plus de 150</v>
      </c>
      <c r="Q3" s="86"/>
      <c r="R3" s="86"/>
      <c r="S3" s="86"/>
      <c r="V3" s="15"/>
      <c r="W3" s="15"/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Bot="1" x14ac:dyDescent="0.3">
      <c r="B4" s="25"/>
      <c r="C4" s="368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Q4" s="86"/>
      <c r="R4" s="86"/>
      <c r="S4" s="86"/>
      <c r="V4" s="15"/>
      <c r="W4" s="15"/>
      <c r="X4" s="6">
        <f>'DebitVL sens 1'!N3</f>
        <v>43720</v>
      </c>
      <c r="Y4" s="6">
        <f>'DebitVL sens 1'!O3</f>
        <v>43721</v>
      </c>
      <c r="Z4" s="6">
        <f>'DebitVL sens 1'!P3</f>
        <v>43722</v>
      </c>
      <c r="AA4" s="6">
        <f>'DebitVL sens 1'!Q3</f>
        <v>43723</v>
      </c>
      <c r="AB4" s="6">
        <f>'DebitVL sens 1'!R3</f>
        <v>43724</v>
      </c>
      <c r="AC4" s="6">
        <f>'DebitVL sens 1'!S3</f>
        <v>43725</v>
      </c>
      <c r="AD4" s="6">
        <f>'DebitVL sens 1'!T3</f>
        <v>43726</v>
      </c>
      <c r="AE4" s="6">
        <f>'DebitVL sens 1'!U3</f>
        <v>0</v>
      </c>
      <c r="AF4" s="6">
        <f>'DebitVL sens 1'!V3</f>
        <v>559</v>
      </c>
      <c r="AG4" s="6">
        <f>'DebitVL sens 1'!W3</f>
        <v>234</v>
      </c>
      <c r="AH4" s="6" t="str">
        <f>'DebitVL sens 1'!X3</f>
        <v>Aucun Commentaire</v>
      </c>
      <c r="AI4" s="5"/>
      <c r="AJ4" s="5"/>
    </row>
    <row r="5" spans="1:36" ht="13.8" thickTop="1" x14ac:dyDescent="0.25">
      <c r="B5" s="16" t="s">
        <v>21</v>
      </c>
      <c r="C5" s="20">
        <f>'VITESSEPL sens 1 '!C5+'VITESSEVL sens 1 '!C5</f>
        <v>0</v>
      </c>
      <c r="D5" s="41">
        <f>'VITESSEPL sens 1 '!D5+'VITESSEVL sens 1 '!D5</f>
        <v>0</v>
      </c>
      <c r="E5" s="41">
        <f>'VITESSEPL sens 1 '!E5+'VITESSEVL sens 1 '!E5</f>
        <v>0</v>
      </c>
      <c r="F5" s="41">
        <f>'VITESSEPL sens 1 '!F5+'VITESSEVL sens 1 '!F5</f>
        <v>0</v>
      </c>
      <c r="G5" s="41">
        <f>'VITESSEPL sens 1 '!G5+'VITESSEVL sens 1 '!G5</f>
        <v>0</v>
      </c>
      <c r="H5" s="41">
        <f>'VITESSEPL sens 1 '!H5+'VITESSEVL sens 1 '!H5</f>
        <v>0</v>
      </c>
      <c r="I5" s="41">
        <f>'VITESSEPL sens 1 '!I5+'VITESSEVL sens 1 '!I5</f>
        <v>1</v>
      </c>
      <c r="J5" s="41">
        <f>'VITESSEPL sens 1 '!J5+'VITESSEVL sens 1 '!J5</f>
        <v>0</v>
      </c>
      <c r="K5" s="41">
        <f>'VITESSEPL sens 1 '!K5+'VITESSEVL sens 1 '!K5</f>
        <v>0</v>
      </c>
      <c r="L5" s="41">
        <f>'VITESSEPL sens 1 '!L5+'VITESSEVL sens 1 '!L5</f>
        <v>0</v>
      </c>
      <c r="M5" s="41">
        <f>'VITESSEPL sens 1 '!M5+'VITESSEVL sens 1 '!M5</f>
        <v>0</v>
      </c>
      <c r="N5" s="41">
        <f>'VITESSEPL sens 1 '!N5+'VITESSEVL sens 1 '!N5</f>
        <v>0</v>
      </c>
      <c r="Q5" s="86"/>
      <c r="R5"/>
      <c r="S5" s="86"/>
      <c r="V5" s="15"/>
      <c r="W5" s="15"/>
      <c r="X5" s="6">
        <v>0</v>
      </c>
      <c r="Y5" s="5">
        <v>0</v>
      </c>
      <c r="Z5" s="5">
        <v>0</v>
      </c>
      <c r="AA5" s="5">
        <v>0</v>
      </c>
      <c r="AB5" s="5">
        <v>0</v>
      </c>
      <c r="AC5" s="6">
        <v>36610</v>
      </c>
      <c r="AD5" s="5">
        <v>0</v>
      </c>
      <c r="AE5" s="5">
        <v>0</v>
      </c>
      <c r="AF5" s="5">
        <v>0</v>
      </c>
      <c r="AG5" s="5">
        <v>0</v>
      </c>
      <c r="AH5" s="5">
        <v>0</v>
      </c>
      <c r="AI5" s="5"/>
      <c r="AJ5" s="5"/>
    </row>
    <row r="6" spans="1:36" x14ac:dyDescent="0.25">
      <c r="B6" s="16" t="s">
        <v>22</v>
      </c>
      <c r="C6" s="20">
        <f>'VITESSEPL sens 1 '!C6+'VITESSEVL sens 1 '!C6</f>
        <v>0</v>
      </c>
      <c r="D6" s="41">
        <f>'VITESSEPL sens 1 '!D6+'VITESSEVL sens 1 '!D6</f>
        <v>0</v>
      </c>
      <c r="E6" s="41">
        <f>'VITESSEPL sens 1 '!E6+'VITESSEVL sens 1 '!E6</f>
        <v>0</v>
      </c>
      <c r="F6" s="41">
        <f>'VITESSEPL sens 1 '!F6+'VITESSEVL sens 1 '!F6</f>
        <v>0</v>
      </c>
      <c r="G6" s="41">
        <f>'VITESSEPL sens 1 '!G6+'VITESSEVL sens 1 '!G6</f>
        <v>0</v>
      </c>
      <c r="H6" s="41">
        <f>'VITESSEPL sens 1 '!H6+'VITESSEVL sens 1 '!H6</f>
        <v>0</v>
      </c>
      <c r="I6" s="41">
        <f>'VITESSEPL sens 1 '!I6+'VITESSEVL sens 1 '!I6</f>
        <v>4</v>
      </c>
      <c r="J6" s="41">
        <f>'VITESSEPL sens 1 '!J6+'VITESSEVL sens 1 '!J6</f>
        <v>1</v>
      </c>
      <c r="K6" s="41">
        <f>'VITESSEPL sens 1 '!K6+'VITESSEVL sens 1 '!K6</f>
        <v>0</v>
      </c>
      <c r="L6" s="41">
        <f>'VITESSEPL sens 1 '!L6+'VITESSEVL sens 1 '!L6</f>
        <v>0</v>
      </c>
      <c r="M6" s="41">
        <f>'VITESSEPL sens 1 '!M6+'VITESSEVL sens 1 '!M6</f>
        <v>1</v>
      </c>
      <c r="N6" s="41">
        <f>'VITESSEPL sens 1 '!N6+'VITESSEVL sens 1 '!N6</f>
        <v>0</v>
      </c>
      <c r="O6" s="86"/>
      <c r="P6" s="86"/>
      <c r="Q6" s="86"/>
      <c r="R6" s="86"/>
      <c r="S6" s="86"/>
      <c r="V6" s="15"/>
      <c r="W6" s="15"/>
      <c r="X6" s="86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23</v>
      </c>
      <c r="C7" s="20">
        <f>'VITESSEPL sens 1 '!C7+'VITESSEVL sens 1 '!C7</f>
        <v>0</v>
      </c>
      <c r="D7" s="41">
        <f>'VITESSEPL sens 1 '!D7+'VITESSEVL sens 1 '!D7</f>
        <v>0</v>
      </c>
      <c r="E7" s="41">
        <f>'VITESSEPL sens 1 '!E7+'VITESSEVL sens 1 '!E7</f>
        <v>0</v>
      </c>
      <c r="F7" s="41">
        <f>'VITESSEPL sens 1 '!F7+'VITESSEVL sens 1 '!F7</f>
        <v>0</v>
      </c>
      <c r="G7" s="41">
        <f>'VITESSEPL sens 1 '!G7+'VITESSEVL sens 1 '!G7</f>
        <v>0</v>
      </c>
      <c r="H7" s="41">
        <f>'VITESSEPL sens 1 '!H7+'VITESSEVL sens 1 '!H7</f>
        <v>0</v>
      </c>
      <c r="I7" s="41">
        <f>'VITESSEPL sens 1 '!I7+'VITESSEVL sens 1 '!I7</f>
        <v>1</v>
      </c>
      <c r="J7" s="41">
        <f>'VITESSEPL sens 1 '!J7+'VITESSEVL sens 1 '!J7</f>
        <v>0</v>
      </c>
      <c r="K7" s="41">
        <f>'VITESSEPL sens 1 '!K7+'VITESSEVL sens 1 '!K7</f>
        <v>0</v>
      </c>
      <c r="L7" s="41">
        <f>'VITESSEPL sens 1 '!L7+'VITESSEVL sens 1 '!L7</f>
        <v>0</v>
      </c>
      <c r="M7" s="41">
        <f>'VITESSEPL sens 1 '!M7+'VITESSEVL sens 1 '!M7</f>
        <v>0</v>
      </c>
      <c r="N7" s="41">
        <f>'VITESSEPL sens 1 '!N7+'VITESSEVL sens 1 '!N7</f>
        <v>0</v>
      </c>
      <c r="O7" s="86"/>
      <c r="P7" s="86"/>
      <c r="Q7" s="86"/>
      <c r="R7" s="86"/>
      <c r="S7" s="86"/>
      <c r="T7" s="142"/>
      <c r="U7" s="142"/>
      <c r="V7" s="15"/>
      <c r="W7" s="1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24</v>
      </c>
      <c r="C8" s="20">
        <f>'VITESSEPL sens 1 '!C8+'VITESSEVL sens 1 '!C8</f>
        <v>0</v>
      </c>
      <c r="D8" s="41">
        <f>'VITESSEPL sens 1 '!D8+'VITESSEVL sens 1 '!D8</f>
        <v>0</v>
      </c>
      <c r="E8" s="41">
        <f>'VITESSEPL sens 1 '!E8+'VITESSEVL sens 1 '!E8</f>
        <v>0</v>
      </c>
      <c r="F8" s="41">
        <f>'VITESSEPL sens 1 '!F8+'VITESSEVL sens 1 '!F8</f>
        <v>1</v>
      </c>
      <c r="G8" s="41">
        <f>'VITESSEPL sens 1 '!G8+'VITESSEVL sens 1 '!G8</f>
        <v>0</v>
      </c>
      <c r="H8" s="41">
        <f>'VITESSEPL sens 1 '!H8+'VITESSEVL sens 1 '!H8</f>
        <v>0</v>
      </c>
      <c r="I8" s="41">
        <f>'VITESSEPL sens 1 '!I8+'VITESSEVL sens 1 '!I8</f>
        <v>2</v>
      </c>
      <c r="J8" s="41">
        <f>'VITESSEPL sens 1 '!J8+'VITESSEVL sens 1 '!J8</f>
        <v>1</v>
      </c>
      <c r="K8" s="41">
        <f>'VITESSEPL sens 1 '!K8+'VITESSEVL sens 1 '!K8</f>
        <v>0</v>
      </c>
      <c r="L8" s="41">
        <f>'VITESSEPL sens 1 '!L8+'VITESSEVL sens 1 '!L8</f>
        <v>0</v>
      </c>
      <c r="M8" s="41">
        <f>'VITESSEPL sens 1 '!M8+'VITESSEVL sens 1 '!M8</f>
        <v>1</v>
      </c>
      <c r="N8" s="41">
        <f>'VITESSEPL sens 1 '!N8+'VITESSEVL sens 1 '!N8</f>
        <v>0</v>
      </c>
      <c r="O8" s="86"/>
      <c r="P8" s="86"/>
      <c r="Q8" s="86"/>
      <c r="R8" s="86"/>
      <c r="S8" s="86"/>
      <c r="T8" s="142"/>
      <c r="U8" s="142"/>
      <c r="V8" s="15"/>
      <c r="W8" s="1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25</v>
      </c>
      <c r="C9" s="20">
        <f>'VITESSEPL sens 1 '!C9+'VITESSEVL sens 1 '!C9</f>
        <v>0</v>
      </c>
      <c r="D9" s="41">
        <f>'VITESSEPL sens 1 '!D9+'VITESSEVL sens 1 '!D9</f>
        <v>0</v>
      </c>
      <c r="E9" s="41">
        <f>'VITESSEPL sens 1 '!E9+'VITESSEVL sens 1 '!E9</f>
        <v>0</v>
      </c>
      <c r="F9" s="41">
        <f>'VITESSEPL sens 1 '!F9+'VITESSEVL sens 1 '!F9</f>
        <v>1</v>
      </c>
      <c r="G9" s="41">
        <f>'VITESSEPL sens 1 '!G9+'VITESSEVL sens 1 '!G9</f>
        <v>1</v>
      </c>
      <c r="H9" s="41">
        <f>'VITESSEPL sens 1 '!H9+'VITESSEVL sens 1 '!H9</f>
        <v>1</v>
      </c>
      <c r="I9" s="41">
        <f>'VITESSEPL sens 1 '!I9+'VITESSEVL sens 1 '!I9</f>
        <v>7</v>
      </c>
      <c r="J9" s="41">
        <f>'VITESSEPL sens 1 '!J9+'VITESSEVL sens 1 '!J9</f>
        <v>7</v>
      </c>
      <c r="K9" s="41">
        <f>'VITESSEPL sens 1 '!K9+'VITESSEVL sens 1 '!K9</f>
        <v>5</v>
      </c>
      <c r="L9" s="41">
        <f>'VITESSEPL sens 1 '!L9+'VITESSEVL sens 1 '!L9</f>
        <v>1</v>
      </c>
      <c r="M9" s="41">
        <f>'VITESSEPL sens 1 '!M9+'VITESSEVL sens 1 '!M9</f>
        <v>1</v>
      </c>
      <c r="N9" s="41">
        <f>'VITESSEPL sens 1 '!N9+'VITESSEVL sens 1 '!N9</f>
        <v>0</v>
      </c>
      <c r="O9" s="86"/>
      <c r="P9" s="86"/>
      <c r="Q9" s="86"/>
      <c r="R9" s="86"/>
      <c r="S9" s="86"/>
      <c r="T9" s="142"/>
      <c r="U9" s="142"/>
      <c r="V9" s="15"/>
      <c r="W9" s="1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26</v>
      </c>
      <c r="C10" s="20">
        <f>'VITESSEPL sens 1 '!C10+'VITESSEVL sens 1 '!C10</f>
        <v>0</v>
      </c>
      <c r="D10" s="41">
        <f>'VITESSEPL sens 1 '!D10+'VITESSEVL sens 1 '!D10</f>
        <v>0</v>
      </c>
      <c r="E10" s="41">
        <f>'VITESSEPL sens 1 '!E10+'VITESSEVL sens 1 '!E10</f>
        <v>0</v>
      </c>
      <c r="F10" s="41">
        <f>'VITESSEPL sens 1 '!F10+'VITESSEVL sens 1 '!F10</f>
        <v>0</v>
      </c>
      <c r="G10" s="41">
        <f>'VITESSEPL sens 1 '!G10+'VITESSEVL sens 1 '!G10</f>
        <v>3</v>
      </c>
      <c r="H10" s="41">
        <f>'VITESSEPL sens 1 '!H10+'VITESSEVL sens 1 '!H10</f>
        <v>2</v>
      </c>
      <c r="I10" s="41">
        <f>'VITESSEPL sens 1 '!I10+'VITESSEVL sens 1 '!I10</f>
        <v>2</v>
      </c>
      <c r="J10" s="41">
        <f>'VITESSEPL sens 1 '!J10+'VITESSEVL sens 1 '!J10</f>
        <v>2</v>
      </c>
      <c r="K10" s="41">
        <f>'VITESSEPL sens 1 '!K10+'VITESSEVL sens 1 '!K10</f>
        <v>1</v>
      </c>
      <c r="L10" s="41">
        <f>'VITESSEPL sens 1 '!L10+'VITESSEVL sens 1 '!L10</f>
        <v>0</v>
      </c>
      <c r="M10" s="41">
        <f>'VITESSEPL sens 1 '!M10+'VITESSEVL sens 1 '!M10</f>
        <v>0</v>
      </c>
      <c r="N10" s="41">
        <f>'VITESSEPL sens 1 '!N10+'VITESSEVL sens 1 '!N10</f>
        <v>0</v>
      </c>
      <c r="O10" s="140"/>
      <c r="P10" s="140"/>
      <c r="Q10" s="86"/>
      <c r="R10" s="86"/>
      <c r="S10" s="86"/>
      <c r="T10" s="142"/>
      <c r="U10" s="142"/>
      <c r="V10" s="15"/>
      <c r="W10" s="1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27</v>
      </c>
      <c r="C11" s="20">
        <f>'VITESSEPL sens 1 '!C11+'VITESSEVL sens 1 '!C11</f>
        <v>0</v>
      </c>
      <c r="D11" s="41">
        <f>'VITESSEPL sens 1 '!D11+'VITESSEVL sens 1 '!D11</f>
        <v>0</v>
      </c>
      <c r="E11" s="41">
        <f>'VITESSEPL sens 1 '!E11+'VITESSEVL sens 1 '!E11</f>
        <v>0</v>
      </c>
      <c r="F11" s="41">
        <f>'VITESSEPL sens 1 '!F11+'VITESSEVL sens 1 '!F11</f>
        <v>1</v>
      </c>
      <c r="G11" s="41">
        <f>'VITESSEPL sens 1 '!G11+'VITESSEVL sens 1 '!G11</f>
        <v>1</v>
      </c>
      <c r="H11" s="41">
        <f>'VITESSEPL sens 1 '!H11+'VITESSEVL sens 1 '!H11</f>
        <v>8</v>
      </c>
      <c r="I11" s="41">
        <f>'VITESSEPL sens 1 '!I11+'VITESSEVL sens 1 '!I11</f>
        <v>14</v>
      </c>
      <c r="J11" s="41">
        <f>'VITESSEPL sens 1 '!J11+'VITESSEVL sens 1 '!J11</f>
        <v>4</v>
      </c>
      <c r="K11" s="41">
        <f>'VITESSEPL sens 1 '!K11+'VITESSEVL sens 1 '!K11</f>
        <v>1</v>
      </c>
      <c r="L11" s="41">
        <f>'VITESSEPL sens 1 '!L11+'VITESSEVL sens 1 '!L11</f>
        <v>1</v>
      </c>
      <c r="M11" s="41">
        <f>'VITESSEPL sens 1 '!M11+'VITESSEVL sens 1 '!M11</f>
        <v>1</v>
      </c>
      <c r="N11" s="41">
        <f>'VITESSEPL sens 1 '!N11+'VITESSEVL sens 1 '!N11</f>
        <v>0</v>
      </c>
      <c r="O11" s="140"/>
      <c r="P11" s="140"/>
      <c r="Q11" s="86"/>
      <c r="R11" s="86"/>
      <c r="S11" s="86"/>
      <c r="T11" s="142"/>
      <c r="U11" s="142"/>
      <c r="V11" s="15"/>
      <c r="W11" s="1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28</v>
      </c>
      <c r="C12" s="20">
        <f>'VITESSEPL sens 1 '!C12+'VITESSEVL sens 1 '!C12</f>
        <v>0</v>
      </c>
      <c r="D12" s="41">
        <f>'VITESSEPL sens 1 '!D12+'VITESSEVL sens 1 '!D12</f>
        <v>0</v>
      </c>
      <c r="E12" s="41">
        <f>'VITESSEPL sens 1 '!E12+'VITESSEVL sens 1 '!E12</f>
        <v>0</v>
      </c>
      <c r="F12" s="41">
        <f>'VITESSEPL sens 1 '!F12+'VITESSEVL sens 1 '!F12</f>
        <v>0</v>
      </c>
      <c r="G12" s="41">
        <f>'VITESSEPL sens 1 '!G12+'VITESSEVL sens 1 '!G12</f>
        <v>2</v>
      </c>
      <c r="H12" s="41">
        <f>'VITESSEPL sens 1 '!H12+'VITESSEVL sens 1 '!H12</f>
        <v>13</v>
      </c>
      <c r="I12" s="41">
        <f>'VITESSEPL sens 1 '!I12+'VITESSEVL sens 1 '!I12</f>
        <v>32</v>
      </c>
      <c r="J12" s="41">
        <f>'VITESSEPL sens 1 '!J12+'VITESSEVL sens 1 '!J12</f>
        <v>12</v>
      </c>
      <c r="K12" s="41">
        <f>'VITESSEPL sens 1 '!K12+'VITESSEVL sens 1 '!K12</f>
        <v>7</v>
      </c>
      <c r="L12" s="41">
        <f>'VITESSEPL sens 1 '!L12+'VITESSEVL sens 1 '!L12</f>
        <v>4</v>
      </c>
      <c r="M12" s="41">
        <f>'VITESSEPL sens 1 '!M12+'VITESSEVL sens 1 '!M12</f>
        <v>1</v>
      </c>
      <c r="N12" s="41">
        <f>'VITESSEPL sens 1 '!N12+'VITESSEVL sens 1 '!N12</f>
        <v>0</v>
      </c>
      <c r="O12" s="141"/>
      <c r="P12" s="141"/>
      <c r="Q12" s="139"/>
      <c r="R12" s="139"/>
      <c r="S12" s="139"/>
      <c r="T12" s="143"/>
      <c r="U12" s="143"/>
      <c r="V12" s="15"/>
      <c r="W12" s="1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29</v>
      </c>
      <c r="C13" s="20">
        <f>'VITESSEPL sens 1 '!C13+'VITESSEVL sens 1 '!C13</f>
        <v>0</v>
      </c>
      <c r="D13" s="41">
        <f>'VITESSEPL sens 1 '!D13+'VITESSEVL sens 1 '!D13</f>
        <v>0</v>
      </c>
      <c r="E13" s="41">
        <f>'VITESSEPL sens 1 '!E13+'VITESSEVL sens 1 '!E13</f>
        <v>0</v>
      </c>
      <c r="F13" s="41">
        <f>'VITESSEPL sens 1 '!F13+'VITESSEVL sens 1 '!F13</f>
        <v>0</v>
      </c>
      <c r="G13" s="41">
        <f>'VITESSEPL sens 1 '!G13+'VITESSEVL sens 1 '!G13</f>
        <v>0</v>
      </c>
      <c r="H13" s="41">
        <f>'VITESSEPL sens 1 '!H13+'VITESSEVL sens 1 '!H13</f>
        <v>11</v>
      </c>
      <c r="I13" s="41">
        <f>'VITESSEPL sens 1 '!I13+'VITESSEVL sens 1 '!I13</f>
        <v>36</v>
      </c>
      <c r="J13" s="41">
        <f>'VITESSEPL sens 1 '!J13+'VITESSEVL sens 1 '!J13</f>
        <v>19</v>
      </c>
      <c r="K13" s="41">
        <f>'VITESSEPL sens 1 '!K13+'VITESSEVL sens 1 '!K13</f>
        <v>11</v>
      </c>
      <c r="L13" s="41">
        <f>'VITESSEPL sens 1 '!L13+'VITESSEVL sens 1 '!L13</f>
        <v>3</v>
      </c>
      <c r="M13" s="41">
        <f>'VITESSEPL sens 1 '!M13+'VITESSEVL sens 1 '!M13</f>
        <v>4</v>
      </c>
      <c r="N13" s="41">
        <f>'VITESSEPL sens 1 '!N13+'VITESSEVL sens 1 '!N13</f>
        <v>0</v>
      </c>
      <c r="O13" s="140"/>
      <c r="P13" s="140"/>
      <c r="T13" s="142"/>
      <c r="U13" s="142"/>
      <c r="V13" s="15"/>
      <c r="W13" s="1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30</v>
      </c>
      <c r="C14" s="20">
        <f>'VITESSEPL sens 1 '!C14+'VITESSEVL sens 1 '!C14</f>
        <v>1</v>
      </c>
      <c r="D14" s="41">
        <f>'VITESSEPL sens 1 '!D14+'VITESSEVL sens 1 '!D14</f>
        <v>0</v>
      </c>
      <c r="E14" s="41">
        <f>'VITESSEPL sens 1 '!E14+'VITESSEVL sens 1 '!E14</f>
        <v>0</v>
      </c>
      <c r="F14" s="41">
        <f>'VITESSEPL sens 1 '!F14+'VITESSEVL sens 1 '!F14</f>
        <v>1</v>
      </c>
      <c r="G14" s="41">
        <f>'VITESSEPL sens 1 '!G14+'VITESSEVL sens 1 '!G14</f>
        <v>2</v>
      </c>
      <c r="H14" s="41">
        <f>'VITESSEPL sens 1 '!H14+'VITESSEVL sens 1 '!H14</f>
        <v>4</v>
      </c>
      <c r="I14" s="41">
        <f>'VITESSEPL sens 1 '!I14+'VITESSEVL sens 1 '!I14</f>
        <v>18</v>
      </c>
      <c r="J14" s="41">
        <f>'VITESSEPL sens 1 '!J14+'VITESSEVL sens 1 '!J14</f>
        <v>16</v>
      </c>
      <c r="K14" s="41">
        <f>'VITESSEPL sens 1 '!K14+'VITESSEVL sens 1 '!K14</f>
        <v>2</v>
      </c>
      <c r="L14" s="41">
        <f>'VITESSEPL sens 1 '!L14+'VITESSEVL sens 1 '!L14</f>
        <v>2</v>
      </c>
      <c r="M14" s="41">
        <f>'VITESSEPL sens 1 '!M14+'VITESSEVL sens 1 '!M14</f>
        <v>0</v>
      </c>
      <c r="N14" s="41">
        <f>'VITESSEPL sens 1 '!N14+'VITESSEVL sens 1 '!N14</f>
        <v>0</v>
      </c>
      <c r="O14" s="140"/>
      <c r="P14" s="140"/>
      <c r="T14" s="142"/>
      <c r="U14" s="142"/>
      <c r="V14" s="15"/>
      <c r="W14" s="1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31</v>
      </c>
      <c r="C15" s="20">
        <f>'VITESSEPL sens 1 '!C15+'VITESSEVL sens 1 '!C15</f>
        <v>1</v>
      </c>
      <c r="D15" s="41">
        <f>'VITESSEPL sens 1 '!D15+'VITESSEVL sens 1 '!D15</f>
        <v>1</v>
      </c>
      <c r="E15" s="41">
        <f>'VITESSEPL sens 1 '!E15+'VITESSEVL sens 1 '!E15</f>
        <v>0</v>
      </c>
      <c r="F15" s="41">
        <f>'VITESSEPL sens 1 '!F15+'VITESSEVL sens 1 '!F15</f>
        <v>0</v>
      </c>
      <c r="G15" s="41">
        <f>'VITESSEPL sens 1 '!G15+'VITESSEVL sens 1 '!G15</f>
        <v>2</v>
      </c>
      <c r="H15" s="41">
        <f>'VITESSEPL sens 1 '!H15+'VITESSEVL sens 1 '!H15</f>
        <v>17</v>
      </c>
      <c r="I15" s="41">
        <f>'VITESSEPL sens 1 '!I15+'VITESSEVL sens 1 '!I15</f>
        <v>26</v>
      </c>
      <c r="J15" s="41">
        <f>'VITESSEPL sens 1 '!J15+'VITESSEVL sens 1 '!J15</f>
        <v>14</v>
      </c>
      <c r="K15" s="41">
        <f>'VITESSEPL sens 1 '!K15+'VITESSEVL sens 1 '!K15</f>
        <v>2</v>
      </c>
      <c r="L15" s="41">
        <f>'VITESSEPL sens 1 '!L15+'VITESSEVL sens 1 '!L15</f>
        <v>0</v>
      </c>
      <c r="M15" s="41">
        <f>'VITESSEPL sens 1 '!M15+'VITESSEVL sens 1 '!M15</f>
        <v>1</v>
      </c>
      <c r="N15" s="41">
        <f>'VITESSEPL sens 1 '!N15+'VITESSEVL sens 1 '!N15</f>
        <v>0</v>
      </c>
      <c r="O15" s="140"/>
      <c r="P15" s="140"/>
      <c r="T15" s="142"/>
      <c r="U15" s="142"/>
      <c r="V15" s="15"/>
      <c r="W15" s="1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32</v>
      </c>
      <c r="C16" s="20">
        <f>'VITESSEPL sens 1 '!C16+'VITESSEVL sens 1 '!C16</f>
        <v>0</v>
      </c>
      <c r="D16" s="41">
        <f>'VITESSEPL sens 1 '!D16+'VITESSEVL sens 1 '!D16</f>
        <v>0</v>
      </c>
      <c r="E16" s="41">
        <f>'VITESSEPL sens 1 '!E16+'VITESSEVL sens 1 '!E16</f>
        <v>0</v>
      </c>
      <c r="F16" s="41">
        <f>'VITESSEPL sens 1 '!F16+'VITESSEVL sens 1 '!F16</f>
        <v>1</v>
      </c>
      <c r="G16" s="41">
        <f>'VITESSEPL sens 1 '!G16+'VITESSEVL sens 1 '!G16</f>
        <v>0</v>
      </c>
      <c r="H16" s="41">
        <f>'VITESSEPL sens 1 '!H16+'VITESSEVL sens 1 '!H16</f>
        <v>2</v>
      </c>
      <c r="I16" s="41">
        <f>'VITESSEPL sens 1 '!I16+'VITESSEVL sens 1 '!I16</f>
        <v>28</v>
      </c>
      <c r="J16" s="41">
        <f>'VITESSEPL sens 1 '!J16+'VITESSEVL sens 1 '!J16</f>
        <v>8</v>
      </c>
      <c r="K16" s="41">
        <f>'VITESSEPL sens 1 '!K16+'VITESSEVL sens 1 '!K16</f>
        <v>9</v>
      </c>
      <c r="L16" s="41">
        <f>'VITESSEPL sens 1 '!L16+'VITESSEVL sens 1 '!L16</f>
        <v>2</v>
      </c>
      <c r="M16" s="41">
        <f>'VITESSEPL sens 1 '!M16+'VITESSEVL sens 1 '!M16</f>
        <v>1</v>
      </c>
      <c r="N16" s="41">
        <f>'VITESSEPL sens 1 '!N16+'VITESSEVL sens 1 '!N16</f>
        <v>0</v>
      </c>
      <c r="O16" s="140"/>
      <c r="P16" s="140"/>
      <c r="T16" s="142"/>
      <c r="U16" s="142"/>
      <c r="V16" s="15"/>
      <c r="W16" s="1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33</v>
      </c>
      <c r="C17" s="20">
        <f>'VITESSEPL sens 1 '!C17+'VITESSEVL sens 1 '!C17</f>
        <v>2</v>
      </c>
      <c r="D17" s="41">
        <f>'VITESSEPL sens 1 '!D17+'VITESSEVL sens 1 '!D17</f>
        <v>0</v>
      </c>
      <c r="E17" s="41">
        <f>'VITESSEPL sens 1 '!E17+'VITESSEVL sens 1 '!E17</f>
        <v>0</v>
      </c>
      <c r="F17" s="41">
        <f>'VITESSEPL sens 1 '!F17+'VITESSEVL sens 1 '!F17</f>
        <v>0</v>
      </c>
      <c r="G17" s="41">
        <f>'VITESSEPL sens 1 '!G17+'VITESSEVL sens 1 '!G17</f>
        <v>2</v>
      </c>
      <c r="H17" s="41">
        <f>'VITESSEPL sens 1 '!H17+'VITESSEVL sens 1 '!H17</f>
        <v>7</v>
      </c>
      <c r="I17" s="41">
        <f>'VITESSEPL sens 1 '!I17+'VITESSEVL sens 1 '!I17</f>
        <v>17</v>
      </c>
      <c r="J17" s="41">
        <f>'VITESSEPL sens 1 '!J17+'VITESSEVL sens 1 '!J17</f>
        <v>9</v>
      </c>
      <c r="K17" s="41">
        <f>'VITESSEPL sens 1 '!K17+'VITESSEVL sens 1 '!K17</f>
        <v>7</v>
      </c>
      <c r="L17" s="41">
        <f>'VITESSEPL sens 1 '!L17+'VITESSEVL sens 1 '!L17</f>
        <v>3</v>
      </c>
      <c r="M17" s="41">
        <f>'VITESSEPL sens 1 '!M17+'VITESSEVL sens 1 '!M17</f>
        <v>3</v>
      </c>
      <c r="N17" s="41">
        <f>'VITESSEPL sens 1 '!N17+'VITESSEVL sens 1 '!N17</f>
        <v>0</v>
      </c>
      <c r="O17" s="140"/>
      <c r="P17" s="140"/>
      <c r="V17" s="15"/>
      <c r="W17" s="1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34</v>
      </c>
      <c r="C18" s="20">
        <f>'VITESSEPL sens 1 '!C18+'VITESSEVL sens 1 '!C18</f>
        <v>0</v>
      </c>
      <c r="D18" s="41">
        <f>'VITESSEPL sens 1 '!D18+'VITESSEVL sens 1 '!D18</f>
        <v>0</v>
      </c>
      <c r="E18" s="41">
        <f>'VITESSEPL sens 1 '!E18+'VITESSEVL sens 1 '!E18</f>
        <v>0</v>
      </c>
      <c r="F18" s="41">
        <f>'VITESSEPL sens 1 '!F18+'VITESSEVL sens 1 '!F18</f>
        <v>0</v>
      </c>
      <c r="G18" s="41">
        <f>'VITESSEPL sens 1 '!G18+'VITESSEVL sens 1 '!G18</f>
        <v>2</v>
      </c>
      <c r="H18" s="41">
        <f>'VITESSEPL sens 1 '!H18+'VITESSEVL sens 1 '!H18</f>
        <v>9</v>
      </c>
      <c r="I18" s="41">
        <f>'VITESSEPL sens 1 '!I18+'VITESSEVL sens 1 '!I18</f>
        <v>28</v>
      </c>
      <c r="J18" s="41">
        <f>'VITESSEPL sens 1 '!J18+'VITESSEVL sens 1 '!J18</f>
        <v>8</v>
      </c>
      <c r="K18" s="41">
        <f>'VITESSEPL sens 1 '!K18+'VITESSEVL sens 1 '!K18</f>
        <v>7</v>
      </c>
      <c r="L18" s="41">
        <f>'VITESSEPL sens 1 '!L18+'VITESSEVL sens 1 '!L18</f>
        <v>4</v>
      </c>
      <c r="M18" s="41">
        <f>'VITESSEPL sens 1 '!M18+'VITESSEVL sens 1 '!M18</f>
        <v>2</v>
      </c>
      <c r="N18" s="41">
        <f>'VITESSEPL sens 1 '!N18+'VITESSEVL sens 1 '!N18</f>
        <v>0</v>
      </c>
      <c r="O18" s="140"/>
      <c r="P18" s="140"/>
      <c r="V18" s="15"/>
      <c r="W18" s="1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35</v>
      </c>
      <c r="C19" s="20">
        <f>'VITESSEPL sens 1 '!C19+'VITESSEVL sens 1 '!C19</f>
        <v>1</v>
      </c>
      <c r="D19" s="41">
        <f>'VITESSEPL sens 1 '!D19+'VITESSEVL sens 1 '!D19</f>
        <v>0</v>
      </c>
      <c r="E19" s="41">
        <f>'VITESSEPL sens 1 '!E19+'VITESSEVL sens 1 '!E19</f>
        <v>0</v>
      </c>
      <c r="F19" s="41">
        <f>'VITESSEPL sens 1 '!F19+'VITESSEVL sens 1 '!F19</f>
        <v>0</v>
      </c>
      <c r="G19" s="41">
        <f>'VITESSEPL sens 1 '!G19+'VITESSEVL sens 1 '!G19</f>
        <v>1</v>
      </c>
      <c r="H19" s="41">
        <f>'VITESSEPL sens 1 '!H19+'VITESSEVL sens 1 '!H19</f>
        <v>6</v>
      </c>
      <c r="I19" s="41">
        <f>'VITESSEPL sens 1 '!I19+'VITESSEVL sens 1 '!I19</f>
        <v>21</v>
      </c>
      <c r="J19" s="41">
        <f>'VITESSEPL sens 1 '!J19+'VITESSEVL sens 1 '!J19</f>
        <v>12</v>
      </c>
      <c r="K19" s="41">
        <f>'VITESSEPL sens 1 '!K19+'VITESSEVL sens 1 '!K19</f>
        <v>8</v>
      </c>
      <c r="L19" s="41">
        <f>'VITESSEPL sens 1 '!L19+'VITESSEVL sens 1 '!L19</f>
        <v>1</v>
      </c>
      <c r="M19" s="41">
        <f>'VITESSEPL sens 1 '!M19+'VITESSEVL sens 1 '!M19</f>
        <v>1</v>
      </c>
      <c r="N19" s="41">
        <f>'VITESSEPL sens 1 '!N19+'VITESSEVL sens 1 '!N19</f>
        <v>0</v>
      </c>
      <c r="O19" s="140"/>
      <c r="P19" s="140"/>
      <c r="V19" s="15"/>
      <c r="W19" s="1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36</v>
      </c>
      <c r="C20" s="20">
        <f>'VITESSEPL sens 1 '!C20+'VITESSEVL sens 1 '!C20</f>
        <v>1</v>
      </c>
      <c r="D20" s="41">
        <f>'VITESSEPL sens 1 '!D20+'VITESSEVL sens 1 '!D20</f>
        <v>0</v>
      </c>
      <c r="E20" s="41">
        <f>'VITESSEPL sens 1 '!E20+'VITESSEVL sens 1 '!E20</f>
        <v>0</v>
      </c>
      <c r="F20" s="41">
        <f>'VITESSEPL sens 1 '!F20+'VITESSEVL sens 1 '!F20</f>
        <v>0</v>
      </c>
      <c r="G20" s="41">
        <f>'VITESSEPL sens 1 '!G20+'VITESSEVL sens 1 '!G20</f>
        <v>0</v>
      </c>
      <c r="H20" s="41">
        <f>'VITESSEPL sens 1 '!H20+'VITESSEVL sens 1 '!H20</f>
        <v>5</v>
      </c>
      <c r="I20" s="41">
        <f>'VITESSEPL sens 1 '!I20+'VITESSEVL sens 1 '!I20</f>
        <v>16</v>
      </c>
      <c r="J20" s="41">
        <f>'VITESSEPL sens 1 '!J20+'VITESSEVL sens 1 '!J20</f>
        <v>14</v>
      </c>
      <c r="K20" s="41">
        <f>'VITESSEPL sens 1 '!K20+'VITESSEVL sens 1 '!K20</f>
        <v>4</v>
      </c>
      <c r="L20" s="41">
        <f>'VITESSEPL sens 1 '!L20+'VITESSEVL sens 1 '!L20</f>
        <v>2</v>
      </c>
      <c r="M20" s="41">
        <f>'VITESSEPL sens 1 '!M20+'VITESSEVL sens 1 '!M20</f>
        <v>3</v>
      </c>
      <c r="N20" s="41">
        <f>'VITESSEPL sens 1 '!N20+'VITESSEVL sens 1 '!N20</f>
        <v>0</v>
      </c>
      <c r="O20" s="140"/>
      <c r="P20" s="140"/>
      <c r="V20" s="15"/>
      <c r="W20" s="1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37</v>
      </c>
      <c r="C21" s="20">
        <f>'VITESSEPL sens 1 '!C21+'VITESSEVL sens 1 '!C21</f>
        <v>0</v>
      </c>
      <c r="D21" s="41">
        <f>'VITESSEPL sens 1 '!D21+'VITESSEVL sens 1 '!D21</f>
        <v>1</v>
      </c>
      <c r="E21" s="41">
        <f>'VITESSEPL sens 1 '!E21+'VITESSEVL sens 1 '!E21</f>
        <v>1</v>
      </c>
      <c r="F21" s="41">
        <f>'VITESSEPL sens 1 '!F21+'VITESSEVL sens 1 '!F21</f>
        <v>0</v>
      </c>
      <c r="G21" s="41">
        <f>'VITESSEPL sens 1 '!G21+'VITESSEVL sens 1 '!G21</f>
        <v>1</v>
      </c>
      <c r="H21" s="41">
        <f>'VITESSEPL sens 1 '!H21+'VITESSEVL sens 1 '!H21</f>
        <v>10</v>
      </c>
      <c r="I21" s="41">
        <f>'VITESSEPL sens 1 '!I21+'VITESSEVL sens 1 '!I21</f>
        <v>33</v>
      </c>
      <c r="J21" s="41">
        <f>'VITESSEPL sens 1 '!J21+'VITESSEVL sens 1 '!J21</f>
        <v>16</v>
      </c>
      <c r="K21" s="41">
        <f>'VITESSEPL sens 1 '!K21+'VITESSEVL sens 1 '!K21</f>
        <v>5</v>
      </c>
      <c r="L21" s="41">
        <f>'VITESSEPL sens 1 '!L21+'VITESSEVL sens 1 '!L21</f>
        <v>1</v>
      </c>
      <c r="M21" s="41">
        <f>'VITESSEPL sens 1 '!M21+'VITESSEVL sens 1 '!M21</f>
        <v>2</v>
      </c>
      <c r="N21" s="41">
        <f>'VITESSEPL sens 1 '!N21+'VITESSEVL sens 1 '!N21</f>
        <v>0</v>
      </c>
      <c r="V21" s="15"/>
      <c r="W21" s="1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38</v>
      </c>
      <c r="C22" s="20">
        <f>'VITESSEPL sens 1 '!C22+'VITESSEVL sens 1 '!C22</f>
        <v>1</v>
      </c>
      <c r="D22" s="41">
        <f>'VITESSEPL sens 1 '!D22+'VITESSEVL sens 1 '!D22</f>
        <v>0</v>
      </c>
      <c r="E22" s="41">
        <f>'VITESSEPL sens 1 '!E22+'VITESSEVL sens 1 '!E22</f>
        <v>0</v>
      </c>
      <c r="F22" s="41">
        <f>'VITESSEPL sens 1 '!F22+'VITESSEVL sens 1 '!F22</f>
        <v>1</v>
      </c>
      <c r="G22" s="41">
        <f>'VITESSEPL sens 1 '!G22+'VITESSEVL sens 1 '!G22</f>
        <v>1</v>
      </c>
      <c r="H22" s="41">
        <f>'VITESSEPL sens 1 '!H22+'VITESSEVL sens 1 '!H22</f>
        <v>2</v>
      </c>
      <c r="I22" s="41">
        <f>'VITESSEPL sens 1 '!I22+'VITESSEVL sens 1 '!I22</f>
        <v>23</v>
      </c>
      <c r="J22" s="41">
        <f>'VITESSEPL sens 1 '!J22+'VITESSEVL sens 1 '!J22</f>
        <v>16</v>
      </c>
      <c r="K22" s="41">
        <f>'VITESSEPL sens 1 '!K22+'VITESSEVL sens 1 '!K22</f>
        <v>3</v>
      </c>
      <c r="L22" s="41">
        <f>'VITESSEPL sens 1 '!L22+'VITESSEVL sens 1 '!L22</f>
        <v>4</v>
      </c>
      <c r="M22" s="41">
        <f>'VITESSEPL sens 1 '!M22+'VITESSEVL sens 1 '!M22</f>
        <v>0</v>
      </c>
      <c r="N22" s="41">
        <f>'VITESSEPL sens 1 '!N22+'VITESSEVL sens 1 '!N22</f>
        <v>0</v>
      </c>
      <c r="V22" s="15"/>
      <c r="W22" s="1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39</v>
      </c>
      <c r="C23" s="20">
        <f>'VITESSEPL sens 1 '!C23+'VITESSEVL sens 1 '!C23</f>
        <v>0</v>
      </c>
      <c r="D23" s="41">
        <f>'VITESSEPL sens 1 '!D23+'VITESSEVL sens 1 '!D23</f>
        <v>0</v>
      </c>
      <c r="E23" s="41">
        <f>'VITESSEPL sens 1 '!E23+'VITESSEVL sens 1 '!E23</f>
        <v>0</v>
      </c>
      <c r="F23" s="41">
        <f>'VITESSEPL sens 1 '!F23+'VITESSEVL sens 1 '!F23</f>
        <v>0</v>
      </c>
      <c r="G23" s="41">
        <f>'VITESSEPL sens 1 '!G23+'VITESSEVL sens 1 '!G23</f>
        <v>0</v>
      </c>
      <c r="H23" s="41">
        <f>'VITESSEPL sens 1 '!H23+'VITESSEVL sens 1 '!H23</f>
        <v>3</v>
      </c>
      <c r="I23" s="41">
        <f>'VITESSEPL sens 1 '!I23+'VITESSEVL sens 1 '!I23</f>
        <v>6</v>
      </c>
      <c r="J23" s="41">
        <f>'VITESSEPL sens 1 '!J23+'VITESSEVL sens 1 '!J23</f>
        <v>10</v>
      </c>
      <c r="K23" s="41">
        <f>'VITESSEPL sens 1 '!K23+'VITESSEVL sens 1 '!K23</f>
        <v>5</v>
      </c>
      <c r="L23" s="41">
        <f>'VITESSEPL sens 1 '!L23+'VITESSEVL sens 1 '!L23</f>
        <v>1</v>
      </c>
      <c r="M23" s="41">
        <f>'VITESSEPL sens 1 '!M23+'VITESSEVL sens 1 '!M23</f>
        <v>2</v>
      </c>
      <c r="N23" s="41">
        <f>'VITESSEPL sens 1 '!N23+'VITESSEVL sens 1 '!N23</f>
        <v>0</v>
      </c>
      <c r="V23" s="15"/>
      <c r="W23" s="1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40</v>
      </c>
      <c r="C24" s="20">
        <f>'VITESSEPL sens 1 '!C24+'VITESSEVL sens 1 '!C24</f>
        <v>0</v>
      </c>
      <c r="D24" s="41">
        <f>'VITESSEPL sens 1 '!D24+'VITESSEVL sens 1 '!D24</f>
        <v>0</v>
      </c>
      <c r="E24" s="41">
        <f>'VITESSEPL sens 1 '!E24+'VITESSEVL sens 1 '!E24</f>
        <v>0</v>
      </c>
      <c r="F24" s="41">
        <f>'VITESSEPL sens 1 '!F24+'VITESSEVL sens 1 '!F24</f>
        <v>0</v>
      </c>
      <c r="G24" s="41">
        <f>'VITESSEPL sens 1 '!G24+'VITESSEVL sens 1 '!G24</f>
        <v>1</v>
      </c>
      <c r="H24" s="41">
        <f>'VITESSEPL sens 1 '!H24+'VITESSEVL sens 1 '!H24</f>
        <v>5</v>
      </c>
      <c r="I24" s="41">
        <f>'VITESSEPL sens 1 '!I24+'VITESSEVL sens 1 '!I24</f>
        <v>8</v>
      </c>
      <c r="J24" s="41">
        <f>'VITESSEPL sens 1 '!J24+'VITESSEVL sens 1 '!J24</f>
        <v>9</v>
      </c>
      <c r="K24" s="41">
        <f>'VITESSEPL sens 1 '!K24+'VITESSEVL sens 1 '!K24</f>
        <v>1</v>
      </c>
      <c r="L24" s="41">
        <f>'VITESSEPL sens 1 '!L24+'VITESSEVL sens 1 '!L24</f>
        <v>1</v>
      </c>
      <c r="M24" s="41">
        <f>'VITESSEPL sens 1 '!M24+'VITESSEVL sens 1 '!M24</f>
        <v>3</v>
      </c>
      <c r="N24" s="41">
        <f>'VITESSEPL sens 1 '!N24+'VITESSEVL sens 1 '!N24</f>
        <v>0</v>
      </c>
      <c r="V24" s="15"/>
      <c r="W24" s="1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41</v>
      </c>
      <c r="C25" s="20">
        <f>'VITESSEPL sens 1 '!C25+'VITESSEVL sens 1 '!C25</f>
        <v>0</v>
      </c>
      <c r="D25" s="41">
        <f>'VITESSEPL sens 1 '!D25+'VITESSEVL sens 1 '!D25</f>
        <v>0</v>
      </c>
      <c r="E25" s="41">
        <f>'VITESSEPL sens 1 '!E25+'VITESSEVL sens 1 '!E25</f>
        <v>0</v>
      </c>
      <c r="F25" s="41">
        <f>'VITESSEPL sens 1 '!F25+'VITESSEVL sens 1 '!F25</f>
        <v>0</v>
      </c>
      <c r="G25" s="41">
        <f>'VITESSEPL sens 1 '!G25+'VITESSEVL sens 1 '!G25</f>
        <v>0</v>
      </c>
      <c r="H25" s="41">
        <f>'VITESSEPL sens 1 '!H25+'VITESSEVL sens 1 '!H25</f>
        <v>5</v>
      </c>
      <c r="I25" s="41">
        <f>'VITESSEPL sens 1 '!I25+'VITESSEVL sens 1 '!I25</f>
        <v>6</v>
      </c>
      <c r="J25" s="41">
        <f>'VITESSEPL sens 1 '!J25+'VITESSEVL sens 1 '!J25</f>
        <v>4</v>
      </c>
      <c r="K25" s="41">
        <f>'VITESSEPL sens 1 '!K25+'VITESSEVL sens 1 '!K25</f>
        <v>4</v>
      </c>
      <c r="L25" s="41">
        <f>'VITESSEPL sens 1 '!L25+'VITESSEVL sens 1 '!L25</f>
        <v>1</v>
      </c>
      <c r="M25" s="41">
        <f>'VITESSEPL sens 1 '!M25+'VITESSEVL sens 1 '!M25</f>
        <v>1</v>
      </c>
      <c r="N25" s="41">
        <f>'VITESSEPL sens 1 '!N25+'VITESSEVL sens 1 '!N25</f>
        <v>0</v>
      </c>
      <c r="V25" s="15"/>
      <c r="W25" s="1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3"/>
      <c r="B26" s="16" t="s">
        <v>42</v>
      </c>
      <c r="C26" s="20">
        <f>'VITESSEPL sens 1 '!C26+'VITESSEVL sens 1 '!C26</f>
        <v>0</v>
      </c>
      <c r="D26" s="41">
        <f>'VITESSEPL sens 1 '!D26+'VITESSEVL sens 1 '!D26</f>
        <v>0</v>
      </c>
      <c r="E26" s="41">
        <f>'VITESSEPL sens 1 '!E26+'VITESSEVL sens 1 '!E26</f>
        <v>0</v>
      </c>
      <c r="F26" s="41">
        <f>'VITESSEPL sens 1 '!F26+'VITESSEVL sens 1 '!F26</f>
        <v>1</v>
      </c>
      <c r="G26" s="41">
        <f>'VITESSEPL sens 1 '!G26+'VITESSEVL sens 1 '!G26</f>
        <v>1</v>
      </c>
      <c r="H26" s="41">
        <f>'VITESSEPL sens 1 '!H26+'VITESSEVL sens 1 '!H26</f>
        <v>0</v>
      </c>
      <c r="I26" s="41">
        <f>'VITESSEPL sens 1 '!I26+'VITESSEVL sens 1 '!I26</f>
        <v>3</v>
      </c>
      <c r="J26" s="41">
        <f>'VITESSEPL sens 1 '!J26+'VITESSEVL sens 1 '!J26</f>
        <v>1</v>
      </c>
      <c r="K26" s="41">
        <f>'VITESSEPL sens 1 '!K26+'VITESSEVL sens 1 '!K26</f>
        <v>1</v>
      </c>
      <c r="L26" s="41">
        <f>'VITESSEPL sens 1 '!L26+'VITESSEVL sens 1 '!L26</f>
        <v>0</v>
      </c>
      <c r="M26" s="41">
        <f>'VITESSEPL sens 1 '!M26+'VITESSEVL sens 1 '!M26</f>
        <v>2</v>
      </c>
      <c r="N26" s="41">
        <f>'VITESSEPL sens 1 '!N26+'VITESSEVL sens 1 '!N26</f>
        <v>0</v>
      </c>
      <c r="V26" s="82"/>
      <c r="W26" s="82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x14ac:dyDescent="0.25">
      <c r="B27" s="76" t="s">
        <v>43</v>
      </c>
      <c r="C27" s="20">
        <f>'VITESSEPL sens 1 '!C27+'VITESSEVL sens 1 '!C27</f>
        <v>0</v>
      </c>
      <c r="D27" s="41">
        <f>'VITESSEPL sens 1 '!D27+'VITESSEVL sens 1 '!D27</f>
        <v>0</v>
      </c>
      <c r="E27" s="41">
        <f>'VITESSEPL sens 1 '!E27+'VITESSEVL sens 1 '!E27</f>
        <v>0</v>
      </c>
      <c r="F27" s="41">
        <f>'VITESSEPL sens 1 '!F27+'VITESSEVL sens 1 '!F27</f>
        <v>1</v>
      </c>
      <c r="G27" s="41">
        <f>'VITESSEPL sens 1 '!G27+'VITESSEVL sens 1 '!G27</f>
        <v>0</v>
      </c>
      <c r="H27" s="41">
        <f>'VITESSEPL sens 1 '!H27+'VITESSEVL sens 1 '!H27</f>
        <v>2</v>
      </c>
      <c r="I27" s="41">
        <f>'VITESSEPL sens 1 '!I27+'VITESSEVL sens 1 '!I27</f>
        <v>5</v>
      </c>
      <c r="J27" s="41">
        <f>'VITESSEPL sens 1 '!J27+'VITESSEVL sens 1 '!J27</f>
        <v>2</v>
      </c>
      <c r="K27" s="41">
        <f>'VITESSEPL sens 1 '!K27+'VITESSEVL sens 1 '!K27</f>
        <v>0</v>
      </c>
      <c r="L27" s="41">
        <f>'VITESSEPL sens 1 '!L27+'VITESSEVL sens 1 '!L27</f>
        <v>0</v>
      </c>
      <c r="M27" s="41">
        <f>'VITESSEPL sens 1 '!M27+'VITESSEVL sens 1 '!M27</f>
        <v>1</v>
      </c>
      <c r="N27" s="41">
        <f>'VITESSEPL sens 1 '!N27+'VITESSEVL sens 1 '!N27</f>
        <v>0</v>
      </c>
      <c r="V27" s="15"/>
      <c r="W27" s="1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Bot="1" x14ac:dyDescent="0.3">
      <c r="B28" s="85" t="s">
        <v>44</v>
      </c>
      <c r="C28" s="20">
        <f>'VITESSEPL sens 1 '!C28+'VITESSEVL sens 1 '!C28</f>
        <v>0</v>
      </c>
      <c r="D28" s="41">
        <f>'VITESSEPL sens 1 '!D28+'VITESSEVL sens 1 '!D28</f>
        <v>0</v>
      </c>
      <c r="E28" s="41">
        <f>'VITESSEPL sens 1 '!E28+'VITESSEVL sens 1 '!E28</f>
        <v>0</v>
      </c>
      <c r="F28" s="41">
        <f>'VITESSEPL sens 1 '!F28+'VITESSEVL sens 1 '!F28</f>
        <v>0</v>
      </c>
      <c r="G28" s="41">
        <f>'VITESSEPL sens 1 '!G28+'VITESSEVL sens 1 '!G28</f>
        <v>1</v>
      </c>
      <c r="H28" s="41">
        <f>'VITESSEPL sens 1 '!H28+'VITESSEVL sens 1 '!H28</f>
        <v>1</v>
      </c>
      <c r="I28" s="41">
        <f>'VITESSEPL sens 1 '!I28+'VITESSEVL sens 1 '!I28</f>
        <v>3</v>
      </c>
      <c r="J28" s="41">
        <f>'VITESSEPL sens 1 '!J28+'VITESSEVL sens 1 '!J28</f>
        <v>1</v>
      </c>
      <c r="K28" s="41">
        <f>'VITESSEPL sens 1 '!K28+'VITESSEVL sens 1 '!K28</f>
        <v>0</v>
      </c>
      <c r="L28" s="41">
        <f>'VITESSEPL sens 1 '!L28+'VITESSEVL sens 1 '!L28</f>
        <v>0</v>
      </c>
      <c r="M28" s="41">
        <f>'VITESSEPL sens 1 '!M28+'VITESSEVL sens 1 '!M28</f>
        <v>1</v>
      </c>
      <c r="N28" s="41">
        <f>'VITESSEPL sens 1 '!N28+'VITESSEVL sens 1 '!N28</f>
        <v>0</v>
      </c>
      <c r="V28" s="33"/>
      <c r="W28" s="33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3.8" thickTop="1" thickBot="1" x14ac:dyDescent="0.3">
      <c r="B29" s="52" t="s">
        <v>62</v>
      </c>
      <c r="C29" s="53">
        <f t="shared" ref="C29:N29" si="0">SUM(C5:C28)</f>
        <v>7</v>
      </c>
      <c r="D29" s="53">
        <f t="shared" si="0"/>
        <v>2</v>
      </c>
      <c r="E29" s="53">
        <f t="shared" si="0"/>
        <v>1</v>
      </c>
      <c r="F29" s="53">
        <f t="shared" si="0"/>
        <v>8</v>
      </c>
      <c r="G29" s="53">
        <f t="shared" si="0"/>
        <v>21</v>
      </c>
      <c r="H29" s="53">
        <f t="shared" si="0"/>
        <v>113</v>
      </c>
      <c r="I29" s="53">
        <f t="shared" si="0"/>
        <v>340</v>
      </c>
      <c r="J29" s="53">
        <f t="shared" si="0"/>
        <v>186</v>
      </c>
      <c r="K29" s="53">
        <f t="shared" si="0"/>
        <v>83</v>
      </c>
      <c r="L29" s="53">
        <f t="shared" si="0"/>
        <v>31</v>
      </c>
      <c r="M29" s="53">
        <f t="shared" si="0"/>
        <v>32</v>
      </c>
      <c r="N29" s="53">
        <f t="shared" si="0"/>
        <v>0</v>
      </c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Top="1" x14ac:dyDescent="0.25">
      <c r="B30" s="16" t="s">
        <v>5</v>
      </c>
      <c r="C30" s="62">
        <f>C29/N32</f>
        <v>8.4951456310679609E-3</v>
      </c>
      <c r="D30" s="62">
        <f>D29/N32</f>
        <v>2.4271844660194173E-3</v>
      </c>
      <c r="E30" s="62">
        <f>E29/N32</f>
        <v>1.2135922330097086E-3</v>
      </c>
      <c r="F30" s="62">
        <f>F29/N32</f>
        <v>9.7087378640776691E-3</v>
      </c>
      <c r="G30" s="62">
        <f>G29/N32</f>
        <v>2.5485436893203883E-2</v>
      </c>
      <c r="H30" s="62">
        <f>H29/N32</f>
        <v>0.13713592233009708</v>
      </c>
      <c r="I30" s="62">
        <f>I29/N32</f>
        <v>0.41262135922330095</v>
      </c>
      <c r="J30" s="62">
        <f>J29/N32</f>
        <v>0.22572815533980584</v>
      </c>
      <c r="K30" s="62">
        <f>K29/N32</f>
        <v>0.10072815533980582</v>
      </c>
      <c r="L30" s="62">
        <f>L29/N32</f>
        <v>3.7621359223300968E-2</v>
      </c>
      <c r="M30" s="62">
        <f>M29/N32</f>
        <v>3.8834951456310676E-2</v>
      </c>
      <c r="N30" s="62">
        <f>N29/N32</f>
        <v>0</v>
      </c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2" thickBot="1" x14ac:dyDescent="0.3">
      <c r="B31" s="88" t="s">
        <v>63</v>
      </c>
      <c r="C31" s="63">
        <f t="shared" ref="C31:N31" si="1">C29/24</f>
        <v>0.29166666666666669</v>
      </c>
      <c r="D31" s="63">
        <f t="shared" si="1"/>
        <v>8.3333333333333329E-2</v>
      </c>
      <c r="E31" s="63">
        <f t="shared" si="1"/>
        <v>4.1666666666666664E-2</v>
      </c>
      <c r="F31" s="63">
        <f t="shared" si="1"/>
        <v>0.33333333333333331</v>
      </c>
      <c r="G31" s="63">
        <f t="shared" si="1"/>
        <v>0.875</v>
      </c>
      <c r="H31" s="63">
        <f t="shared" si="1"/>
        <v>4.708333333333333</v>
      </c>
      <c r="I31" s="63">
        <f t="shared" si="1"/>
        <v>14.166666666666666</v>
      </c>
      <c r="J31" s="63">
        <f t="shared" si="1"/>
        <v>7.75</v>
      </c>
      <c r="K31" s="63">
        <f t="shared" si="1"/>
        <v>3.4583333333333335</v>
      </c>
      <c r="L31" s="63">
        <f t="shared" si="1"/>
        <v>1.2916666666666667</v>
      </c>
      <c r="M31" s="63">
        <f t="shared" si="1"/>
        <v>1.3333333333333333</v>
      </c>
      <c r="N31" s="63">
        <f t="shared" si="1"/>
        <v>0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8" thickTop="1" thickBot="1" x14ac:dyDescent="0.3">
      <c r="B32" s="64"/>
      <c r="C32" s="64"/>
      <c r="D32" s="64"/>
      <c r="E32" s="64"/>
      <c r="L32" s="65" t="s">
        <v>53</v>
      </c>
      <c r="M32" s="66"/>
      <c r="N32" s="67">
        <f>SUM(C5:N28)</f>
        <v>824</v>
      </c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ht="13.2" thickTop="1" x14ac:dyDescent="0.25">
      <c r="L33" s="5"/>
      <c r="M33" s="5"/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L34" s="3"/>
      <c r="M34" s="3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ht="13.8" x14ac:dyDescent="0.25">
      <c r="B35" s="57" t="s">
        <v>64</v>
      </c>
      <c r="L35" s="3"/>
      <c r="M35" s="3"/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x14ac:dyDescent="0.25">
      <c r="L36" s="3"/>
      <c r="M36" s="3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x14ac:dyDescent="0.25">
      <c r="L37" s="3"/>
      <c r="M37" s="3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x14ac:dyDescent="0.25">
      <c r="L38" s="3"/>
      <c r="M38" s="3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x14ac:dyDescent="0.25">
      <c r="L39" s="3"/>
      <c r="M39" s="3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x14ac:dyDescent="0.25">
      <c r="L40" s="3"/>
      <c r="M40" s="3"/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L41" s="3"/>
      <c r="M41" s="3"/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L42" s="3"/>
      <c r="M42" s="3"/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L43" s="3"/>
      <c r="M43" s="3"/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L44" s="3"/>
      <c r="M44" s="3"/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L45" s="3"/>
      <c r="M45" s="3"/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L46" s="3"/>
      <c r="M46" s="3"/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L47" s="3"/>
      <c r="M47" s="3"/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L48" s="3"/>
      <c r="M48" s="3"/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L49" s="3"/>
      <c r="M49" s="3"/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L50" s="3"/>
      <c r="M50" s="3"/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L51" s="3"/>
      <c r="M51" s="3"/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L52" s="3"/>
      <c r="M52" s="3"/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L53" s="3"/>
      <c r="M53" s="3"/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L54" s="3"/>
      <c r="M54" s="3"/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L55" s="3"/>
      <c r="M55" s="3"/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L56" s="3"/>
      <c r="M56" s="3"/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x14ac:dyDescent="0.25">
      <c r="L57" s="3"/>
      <c r="M57" s="3"/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0.75" customHeight="1" x14ac:dyDescent="0.25">
      <c r="L58" s="3"/>
      <c r="M58" s="3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ht="13.8" x14ac:dyDescent="0.25">
      <c r="B59" s="57" t="s">
        <v>61</v>
      </c>
      <c r="G59" s="364">
        <f>Y4</f>
        <v>43721</v>
      </c>
      <c r="H59" s="364"/>
      <c r="I59" s="364"/>
      <c r="J59" s="364"/>
      <c r="L59" s="3"/>
      <c r="M59" s="3"/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ht="13.2" thickBot="1" x14ac:dyDescent="0.3">
      <c r="L60" s="3"/>
      <c r="M60" s="3"/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13.5" customHeight="1" thickTop="1" x14ac:dyDescent="0.55000000000000004">
      <c r="A61" s="3"/>
      <c r="B61" s="89">
        <f>G59</f>
        <v>43721</v>
      </c>
      <c r="C61" s="367" t="str">
        <f>'VITESSEPL sens 1 '!C61:C62</f>
        <v>de 0 à 30</v>
      </c>
      <c r="D61" s="365" t="str">
        <f>'VITESSEPL sens 1 '!D61:D62</f>
        <v>de 30 à 40</v>
      </c>
      <c r="E61" s="365" t="str">
        <f>'VITESSEPL sens 1 '!E61:E62</f>
        <v>de 40 à 50</v>
      </c>
      <c r="F61" s="365" t="str">
        <f>'VITESSEPL sens 1 '!F61:F62</f>
        <v>de 50 à 60</v>
      </c>
      <c r="G61" s="365" t="str">
        <f>'VITESSEPL sens 1 '!G61:G62</f>
        <v>de 60 à 70</v>
      </c>
      <c r="H61" s="365" t="str">
        <f>'VITESSEPL sens 1 '!H61:H62</f>
        <v>de 70 à 80</v>
      </c>
      <c r="I61" s="365" t="str">
        <f>'VITESSEPL sens 1 '!I61:I62</f>
        <v>de 80 à 90</v>
      </c>
      <c r="J61" s="365" t="str">
        <f>'VITESSEPL sens 1 '!J61:J62</f>
        <v>de 90 à 100</v>
      </c>
      <c r="K61" s="365" t="str">
        <f>'VITESSEPL sens 1 '!K61:K62</f>
        <v>de 100 à 110</v>
      </c>
      <c r="L61" s="365" t="str">
        <f>'VITESSEPL sens 1 '!L61:L62</f>
        <v>de 110 à 120</v>
      </c>
      <c r="M61" s="365" t="str">
        <f>'VITESSEPL sens 1 '!M61:M62</f>
        <v>de 120 à 130</v>
      </c>
      <c r="N61" s="365" t="str">
        <f>'VITESSEPL sens 1 '!N61:N62</f>
        <v>plus de 150</v>
      </c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ht="13.5" customHeight="1" thickBot="1" x14ac:dyDescent="0.3">
      <c r="B62" s="25"/>
      <c r="C62" s="368"/>
      <c r="D62" s="366"/>
      <c r="E62" s="366"/>
      <c r="F62" s="366"/>
      <c r="G62" s="366"/>
      <c r="H62" s="366"/>
      <c r="I62" s="366"/>
      <c r="J62" s="366"/>
      <c r="K62" s="366"/>
      <c r="L62" s="366"/>
      <c r="M62" s="366"/>
      <c r="N62" s="366"/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ht="13.5" customHeight="1" thickTop="1" x14ac:dyDescent="0.25">
      <c r="B63" s="16" t="s">
        <v>21</v>
      </c>
      <c r="C63" s="20">
        <f>'VITESSEPL sens 1 '!C63+'VITESSEVL sens 1 '!C63</f>
        <v>0</v>
      </c>
      <c r="D63" s="41">
        <f>'VITESSEPL sens 1 '!D63+'VITESSEVL sens 1 '!D63</f>
        <v>0</v>
      </c>
      <c r="E63" s="41">
        <f>'VITESSEPL sens 1 '!E63+'VITESSEVL sens 1 '!E63</f>
        <v>0</v>
      </c>
      <c r="F63" s="41">
        <f>'VITESSEPL sens 1 '!F63+'VITESSEVL sens 1 '!F63</f>
        <v>0</v>
      </c>
      <c r="G63" s="41">
        <f>'VITESSEPL sens 1 '!G63+'VITESSEVL sens 1 '!G63</f>
        <v>0</v>
      </c>
      <c r="H63" s="41">
        <f>'VITESSEPL sens 1 '!H63+'VITESSEVL sens 1 '!H63</f>
        <v>0</v>
      </c>
      <c r="I63" s="41">
        <f>'VITESSEPL sens 1 '!I63+'VITESSEVL sens 1 '!I63</f>
        <v>0</v>
      </c>
      <c r="J63" s="41">
        <f>'VITESSEPL sens 1 '!J63+'VITESSEVL sens 1 '!J63</f>
        <v>0</v>
      </c>
      <c r="K63" s="41">
        <f>'VITESSEPL sens 1 '!K63+'VITESSEVL sens 1 '!K63</f>
        <v>1</v>
      </c>
      <c r="L63" s="41">
        <f>'VITESSEPL sens 1 '!L63+'VITESSEVL sens 1 '!L63</f>
        <v>0</v>
      </c>
      <c r="M63" s="41">
        <f>'VITESSEPL sens 1 '!M63+'VITESSEVL sens 1 '!M63</f>
        <v>0</v>
      </c>
      <c r="N63" s="41">
        <f>'VITESSEPL sens 1 '!N63+'VITESSEVL sens 1 '!N63</f>
        <v>0</v>
      </c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ht="13.5" customHeight="1" x14ac:dyDescent="0.25">
      <c r="B64" s="16" t="s">
        <v>22</v>
      </c>
      <c r="C64" s="20">
        <f>'VITESSEPL sens 1 '!C64+'VITESSEVL sens 1 '!C64</f>
        <v>0</v>
      </c>
      <c r="D64" s="41">
        <f>'VITESSEPL sens 1 '!D64+'VITESSEVL sens 1 '!D64</f>
        <v>0</v>
      </c>
      <c r="E64" s="41">
        <f>'VITESSEPL sens 1 '!E64+'VITESSEVL sens 1 '!E64</f>
        <v>0</v>
      </c>
      <c r="F64" s="41">
        <f>'VITESSEPL sens 1 '!F64+'VITESSEVL sens 1 '!F64</f>
        <v>0</v>
      </c>
      <c r="G64" s="41">
        <f>'VITESSEPL sens 1 '!G64+'VITESSEVL sens 1 '!G64</f>
        <v>0</v>
      </c>
      <c r="H64" s="41">
        <f>'VITESSEPL sens 1 '!H64+'VITESSEVL sens 1 '!H64</f>
        <v>1</v>
      </c>
      <c r="I64" s="41">
        <f>'VITESSEPL sens 1 '!I64+'VITESSEVL sens 1 '!I64</f>
        <v>0</v>
      </c>
      <c r="J64" s="41">
        <f>'VITESSEPL sens 1 '!J64+'VITESSEVL sens 1 '!J64</f>
        <v>2</v>
      </c>
      <c r="K64" s="41">
        <f>'VITESSEPL sens 1 '!K64+'VITESSEVL sens 1 '!K64</f>
        <v>0</v>
      </c>
      <c r="L64" s="41">
        <f>'VITESSEPL sens 1 '!L64+'VITESSEVL sens 1 '!L64</f>
        <v>0</v>
      </c>
      <c r="M64" s="41">
        <f>'VITESSEPL sens 1 '!M64+'VITESSEVL sens 1 '!M64</f>
        <v>0</v>
      </c>
      <c r="N64" s="41">
        <f>'VITESSEPL sens 1 '!N64+'VITESSEVL sens 1 '!N64</f>
        <v>0</v>
      </c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ht="13.5" customHeight="1" x14ac:dyDescent="0.25">
      <c r="B65" s="16" t="s">
        <v>23</v>
      </c>
      <c r="C65" s="20">
        <f>'VITESSEPL sens 1 '!C65+'VITESSEVL sens 1 '!C65</f>
        <v>0</v>
      </c>
      <c r="D65" s="41">
        <f>'VITESSEPL sens 1 '!D65+'VITESSEVL sens 1 '!D65</f>
        <v>0</v>
      </c>
      <c r="E65" s="41">
        <f>'VITESSEPL sens 1 '!E65+'VITESSEVL sens 1 '!E65</f>
        <v>0</v>
      </c>
      <c r="F65" s="41">
        <f>'VITESSEPL sens 1 '!F65+'VITESSEVL sens 1 '!F65</f>
        <v>0</v>
      </c>
      <c r="G65" s="41">
        <f>'VITESSEPL sens 1 '!G65+'VITESSEVL sens 1 '!G65</f>
        <v>0</v>
      </c>
      <c r="H65" s="41">
        <f>'VITESSEPL sens 1 '!H65+'VITESSEVL sens 1 '!H65</f>
        <v>0</v>
      </c>
      <c r="I65" s="41">
        <f>'VITESSEPL sens 1 '!I65+'VITESSEVL sens 1 '!I65</f>
        <v>0</v>
      </c>
      <c r="J65" s="41">
        <f>'VITESSEPL sens 1 '!J65+'VITESSEVL sens 1 '!J65</f>
        <v>0</v>
      </c>
      <c r="K65" s="41">
        <f>'VITESSEPL sens 1 '!K65+'VITESSEVL sens 1 '!K65</f>
        <v>0</v>
      </c>
      <c r="L65" s="41">
        <f>'VITESSEPL sens 1 '!L65+'VITESSEVL sens 1 '!L65</f>
        <v>0</v>
      </c>
      <c r="M65" s="41">
        <f>'VITESSEPL sens 1 '!M65+'VITESSEVL sens 1 '!M65</f>
        <v>0</v>
      </c>
      <c r="N65" s="41">
        <f>'VITESSEPL sens 1 '!N65+'VITESSEVL sens 1 '!N65</f>
        <v>0</v>
      </c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ht="13.5" customHeight="1" x14ac:dyDescent="0.25">
      <c r="B66" s="16" t="s">
        <v>24</v>
      </c>
      <c r="C66" s="20">
        <f>'VITESSEPL sens 1 '!C66+'VITESSEVL sens 1 '!C66</f>
        <v>0</v>
      </c>
      <c r="D66" s="41">
        <f>'VITESSEPL sens 1 '!D66+'VITESSEVL sens 1 '!D66</f>
        <v>0</v>
      </c>
      <c r="E66" s="41">
        <f>'VITESSEPL sens 1 '!E66+'VITESSEVL sens 1 '!E66</f>
        <v>0</v>
      </c>
      <c r="F66" s="41">
        <f>'VITESSEPL sens 1 '!F66+'VITESSEVL sens 1 '!F66</f>
        <v>0</v>
      </c>
      <c r="G66" s="41">
        <f>'VITESSEPL sens 1 '!G66+'VITESSEVL sens 1 '!G66</f>
        <v>0</v>
      </c>
      <c r="H66" s="41">
        <f>'VITESSEPL sens 1 '!H66+'VITESSEVL sens 1 '!H66</f>
        <v>0</v>
      </c>
      <c r="I66" s="41">
        <f>'VITESSEPL sens 1 '!I66+'VITESSEVL sens 1 '!I66</f>
        <v>1</v>
      </c>
      <c r="J66" s="41">
        <f>'VITESSEPL sens 1 '!J66+'VITESSEVL sens 1 '!J66</f>
        <v>2</v>
      </c>
      <c r="K66" s="41">
        <f>'VITESSEPL sens 1 '!K66+'VITESSEVL sens 1 '!K66</f>
        <v>0</v>
      </c>
      <c r="L66" s="41">
        <f>'VITESSEPL sens 1 '!L66+'VITESSEVL sens 1 '!L66</f>
        <v>0</v>
      </c>
      <c r="M66" s="41">
        <f>'VITESSEPL sens 1 '!M66+'VITESSEVL sens 1 '!M66</f>
        <v>0</v>
      </c>
      <c r="N66" s="41">
        <f>'VITESSEPL sens 1 '!N66+'VITESSEVL sens 1 '!N66</f>
        <v>0</v>
      </c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ht="13.5" customHeight="1" x14ac:dyDescent="0.25">
      <c r="B67" s="16" t="s">
        <v>25</v>
      </c>
      <c r="C67" s="20">
        <f>'VITESSEPL sens 1 '!C67+'VITESSEVL sens 1 '!C67</f>
        <v>0</v>
      </c>
      <c r="D67" s="41">
        <f>'VITESSEPL sens 1 '!D67+'VITESSEVL sens 1 '!D67</f>
        <v>0</v>
      </c>
      <c r="E67" s="41">
        <f>'VITESSEPL sens 1 '!E67+'VITESSEVL sens 1 '!E67</f>
        <v>0</v>
      </c>
      <c r="F67" s="41">
        <f>'VITESSEPL sens 1 '!F67+'VITESSEVL sens 1 '!F67</f>
        <v>0</v>
      </c>
      <c r="G67" s="41">
        <f>'VITESSEPL sens 1 '!G67+'VITESSEVL sens 1 '!G67</f>
        <v>2</v>
      </c>
      <c r="H67" s="41">
        <f>'VITESSEPL sens 1 '!H67+'VITESSEVL sens 1 '!H67</f>
        <v>3</v>
      </c>
      <c r="I67" s="41">
        <f>'VITESSEPL sens 1 '!I67+'VITESSEVL sens 1 '!I67</f>
        <v>7</v>
      </c>
      <c r="J67" s="41">
        <f>'VITESSEPL sens 1 '!J67+'VITESSEVL sens 1 '!J67</f>
        <v>9</v>
      </c>
      <c r="K67" s="41">
        <f>'VITESSEPL sens 1 '!K67+'VITESSEVL sens 1 '!K67</f>
        <v>1</v>
      </c>
      <c r="L67" s="41">
        <f>'VITESSEPL sens 1 '!L67+'VITESSEVL sens 1 '!L67</f>
        <v>5</v>
      </c>
      <c r="M67" s="41">
        <f>'VITESSEPL sens 1 '!M67+'VITESSEVL sens 1 '!M67</f>
        <v>2</v>
      </c>
      <c r="N67" s="41">
        <f>'VITESSEPL sens 1 '!N67+'VITESSEVL sens 1 '!N67</f>
        <v>0</v>
      </c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ht="13.5" customHeight="1" x14ac:dyDescent="0.25">
      <c r="B68" s="16" t="s">
        <v>26</v>
      </c>
      <c r="C68" s="20">
        <f>'VITESSEPL sens 1 '!C68+'VITESSEVL sens 1 '!C68</f>
        <v>1</v>
      </c>
      <c r="D68" s="41">
        <f>'VITESSEPL sens 1 '!D68+'VITESSEVL sens 1 '!D68</f>
        <v>0</v>
      </c>
      <c r="E68" s="41">
        <f>'VITESSEPL sens 1 '!E68+'VITESSEVL sens 1 '!E68</f>
        <v>1</v>
      </c>
      <c r="F68" s="41">
        <f>'VITESSEPL sens 1 '!F68+'VITESSEVL sens 1 '!F68</f>
        <v>1</v>
      </c>
      <c r="G68" s="41">
        <f>'VITESSEPL sens 1 '!G68+'VITESSEVL sens 1 '!G68</f>
        <v>4</v>
      </c>
      <c r="H68" s="41">
        <f>'VITESSEPL sens 1 '!H68+'VITESSEVL sens 1 '!H68</f>
        <v>4</v>
      </c>
      <c r="I68" s="41">
        <f>'VITESSEPL sens 1 '!I68+'VITESSEVL sens 1 '!I68</f>
        <v>2</v>
      </c>
      <c r="J68" s="41">
        <f>'VITESSEPL sens 1 '!J68+'VITESSEVL sens 1 '!J68</f>
        <v>2</v>
      </c>
      <c r="K68" s="41">
        <f>'VITESSEPL sens 1 '!K68+'VITESSEVL sens 1 '!K68</f>
        <v>0</v>
      </c>
      <c r="L68" s="41">
        <f>'VITESSEPL sens 1 '!L68+'VITESSEVL sens 1 '!L68</f>
        <v>1</v>
      </c>
      <c r="M68" s="41">
        <f>'VITESSEPL sens 1 '!M68+'VITESSEVL sens 1 '!M68</f>
        <v>0</v>
      </c>
      <c r="N68" s="41">
        <f>'VITESSEPL sens 1 '!N68+'VITESSEVL sens 1 '!N68</f>
        <v>0</v>
      </c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ht="13.5" customHeight="1" x14ac:dyDescent="0.25">
      <c r="B69" s="16" t="s">
        <v>27</v>
      </c>
      <c r="C69" s="20">
        <f>'VITESSEPL sens 1 '!C69+'VITESSEVL sens 1 '!C69</f>
        <v>0</v>
      </c>
      <c r="D69" s="41">
        <f>'VITESSEPL sens 1 '!D69+'VITESSEVL sens 1 '!D69</f>
        <v>1</v>
      </c>
      <c r="E69" s="41">
        <f>'VITESSEPL sens 1 '!E69+'VITESSEVL sens 1 '!E69</f>
        <v>1</v>
      </c>
      <c r="F69" s="41">
        <f>'VITESSEPL sens 1 '!F69+'VITESSEVL sens 1 '!F69</f>
        <v>0</v>
      </c>
      <c r="G69" s="41">
        <f>'VITESSEPL sens 1 '!G69+'VITESSEVL sens 1 '!G69</f>
        <v>2</v>
      </c>
      <c r="H69" s="41">
        <f>'VITESSEPL sens 1 '!H69+'VITESSEVL sens 1 '!H69</f>
        <v>12</v>
      </c>
      <c r="I69" s="41">
        <f>'VITESSEPL sens 1 '!I69+'VITESSEVL sens 1 '!I69</f>
        <v>5</v>
      </c>
      <c r="J69" s="41">
        <f>'VITESSEPL sens 1 '!J69+'VITESSEVL sens 1 '!J69</f>
        <v>1</v>
      </c>
      <c r="K69" s="41">
        <f>'VITESSEPL sens 1 '!K69+'VITESSEVL sens 1 '!K69</f>
        <v>1</v>
      </c>
      <c r="L69" s="41">
        <f>'VITESSEPL sens 1 '!L69+'VITESSEVL sens 1 '!L69</f>
        <v>0</v>
      </c>
      <c r="M69" s="41">
        <f>'VITESSEPL sens 1 '!M69+'VITESSEVL sens 1 '!M69</f>
        <v>1</v>
      </c>
      <c r="N69" s="41">
        <f>'VITESSEPL sens 1 '!N69+'VITESSEVL sens 1 '!N69</f>
        <v>0</v>
      </c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ht="13.5" customHeight="1" x14ac:dyDescent="0.25">
      <c r="B70" s="16" t="s">
        <v>28</v>
      </c>
      <c r="C70" s="20">
        <f>'VITESSEPL sens 1 '!C70+'VITESSEVL sens 1 '!C70</f>
        <v>0</v>
      </c>
      <c r="D70" s="41">
        <f>'VITESSEPL sens 1 '!D70+'VITESSEVL sens 1 '!D70</f>
        <v>0</v>
      </c>
      <c r="E70" s="41">
        <f>'VITESSEPL sens 1 '!E70+'VITESSEVL sens 1 '!E70</f>
        <v>1</v>
      </c>
      <c r="F70" s="41">
        <f>'VITESSEPL sens 1 '!F70+'VITESSEVL sens 1 '!F70</f>
        <v>0</v>
      </c>
      <c r="G70" s="41">
        <f>'VITESSEPL sens 1 '!G70+'VITESSEVL sens 1 '!G70</f>
        <v>6</v>
      </c>
      <c r="H70" s="41">
        <f>'VITESSEPL sens 1 '!H70+'VITESSEVL sens 1 '!H70</f>
        <v>9</v>
      </c>
      <c r="I70" s="41">
        <f>'VITESSEPL sens 1 '!I70+'VITESSEVL sens 1 '!I70</f>
        <v>16</v>
      </c>
      <c r="J70" s="41">
        <f>'VITESSEPL sens 1 '!J70+'VITESSEVL sens 1 '!J70</f>
        <v>13</v>
      </c>
      <c r="K70" s="41">
        <f>'VITESSEPL sens 1 '!K70+'VITESSEVL sens 1 '!K70</f>
        <v>5</v>
      </c>
      <c r="L70" s="41">
        <f>'VITESSEPL sens 1 '!L70+'VITESSEVL sens 1 '!L70</f>
        <v>1</v>
      </c>
      <c r="M70" s="41">
        <f>'VITESSEPL sens 1 '!M70+'VITESSEVL sens 1 '!M70</f>
        <v>0</v>
      </c>
      <c r="N70" s="41">
        <f>'VITESSEPL sens 1 '!N70+'VITESSEVL sens 1 '!N70</f>
        <v>0</v>
      </c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ht="13.5" customHeight="1" x14ac:dyDescent="0.25">
      <c r="B71" s="16" t="s">
        <v>29</v>
      </c>
      <c r="C71" s="20">
        <f>'VITESSEPL sens 1 '!C71+'VITESSEVL sens 1 '!C71</f>
        <v>2</v>
      </c>
      <c r="D71" s="41">
        <f>'VITESSEPL sens 1 '!D71+'VITESSEVL sens 1 '!D71</f>
        <v>0</v>
      </c>
      <c r="E71" s="41">
        <f>'VITESSEPL sens 1 '!E71+'VITESSEVL sens 1 '!E71</f>
        <v>0</v>
      </c>
      <c r="F71" s="41">
        <f>'VITESSEPL sens 1 '!F71+'VITESSEVL sens 1 '!F71</f>
        <v>0</v>
      </c>
      <c r="G71" s="41">
        <f>'VITESSEPL sens 1 '!G71+'VITESSEVL sens 1 '!G71</f>
        <v>0</v>
      </c>
      <c r="H71" s="41">
        <f>'VITESSEPL sens 1 '!H71+'VITESSEVL sens 1 '!H71</f>
        <v>11</v>
      </c>
      <c r="I71" s="41">
        <f>'VITESSEPL sens 1 '!I71+'VITESSEVL sens 1 '!I71</f>
        <v>21</v>
      </c>
      <c r="J71" s="41">
        <f>'VITESSEPL sens 1 '!J71+'VITESSEVL sens 1 '!J71</f>
        <v>17</v>
      </c>
      <c r="K71" s="41">
        <f>'VITESSEPL sens 1 '!K71+'VITESSEVL sens 1 '!K71</f>
        <v>10</v>
      </c>
      <c r="L71" s="41">
        <f>'VITESSEPL sens 1 '!L71+'VITESSEVL sens 1 '!L71</f>
        <v>0</v>
      </c>
      <c r="M71" s="41">
        <f>'VITESSEPL sens 1 '!M71+'VITESSEVL sens 1 '!M71</f>
        <v>1</v>
      </c>
      <c r="N71" s="41">
        <f>'VITESSEPL sens 1 '!N71+'VITESSEVL sens 1 '!N71</f>
        <v>0</v>
      </c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13.5" customHeight="1" x14ac:dyDescent="0.25">
      <c r="B72" s="16" t="s">
        <v>30</v>
      </c>
      <c r="C72" s="20">
        <f>'VITESSEPL sens 1 '!C72+'VITESSEVL sens 1 '!C72</f>
        <v>2</v>
      </c>
      <c r="D72" s="41">
        <f>'VITESSEPL sens 1 '!D72+'VITESSEVL sens 1 '!D72</f>
        <v>0</v>
      </c>
      <c r="E72" s="41">
        <f>'VITESSEPL sens 1 '!E72+'VITESSEVL sens 1 '!E72</f>
        <v>0</v>
      </c>
      <c r="F72" s="41">
        <f>'VITESSEPL sens 1 '!F72+'VITESSEVL sens 1 '!F72</f>
        <v>1</v>
      </c>
      <c r="G72" s="41">
        <f>'VITESSEPL sens 1 '!G72+'VITESSEVL sens 1 '!G72</f>
        <v>3</v>
      </c>
      <c r="H72" s="41">
        <f>'VITESSEPL sens 1 '!H72+'VITESSEVL sens 1 '!H72</f>
        <v>6</v>
      </c>
      <c r="I72" s="41">
        <f>'VITESSEPL sens 1 '!I72+'VITESSEVL sens 1 '!I72</f>
        <v>21</v>
      </c>
      <c r="J72" s="41">
        <f>'VITESSEPL sens 1 '!J72+'VITESSEVL sens 1 '!J72</f>
        <v>10</v>
      </c>
      <c r="K72" s="41">
        <f>'VITESSEPL sens 1 '!K72+'VITESSEVL sens 1 '!K72</f>
        <v>5</v>
      </c>
      <c r="L72" s="41">
        <f>'VITESSEPL sens 1 '!L72+'VITESSEVL sens 1 '!L72</f>
        <v>3</v>
      </c>
      <c r="M72" s="41">
        <f>'VITESSEPL sens 1 '!M72+'VITESSEVL sens 1 '!M72</f>
        <v>0</v>
      </c>
      <c r="N72" s="41">
        <f>'VITESSEPL sens 1 '!N72+'VITESSEVL sens 1 '!N72</f>
        <v>0</v>
      </c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13.5" customHeight="1" x14ac:dyDescent="0.25">
      <c r="B73" s="16" t="s">
        <v>31</v>
      </c>
      <c r="C73" s="20">
        <f>'VITESSEPL sens 1 '!C73+'VITESSEVL sens 1 '!C73</f>
        <v>0</v>
      </c>
      <c r="D73" s="41">
        <f>'VITESSEPL sens 1 '!D73+'VITESSEVL sens 1 '!D73</f>
        <v>0</v>
      </c>
      <c r="E73" s="41">
        <f>'VITESSEPL sens 1 '!E73+'VITESSEVL sens 1 '!E73</f>
        <v>0</v>
      </c>
      <c r="F73" s="41">
        <f>'VITESSEPL sens 1 '!F73+'VITESSEVL sens 1 '!F73</f>
        <v>1</v>
      </c>
      <c r="G73" s="41">
        <f>'VITESSEPL sens 1 '!G73+'VITESSEVL sens 1 '!G73</f>
        <v>6</v>
      </c>
      <c r="H73" s="41">
        <f>'VITESSEPL sens 1 '!H73+'VITESSEVL sens 1 '!H73</f>
        <v>11</v>
      </c>
      <c r="I73" s="41">
        <f>'VITESSEPL sens 1 '!I73+'VITESSEVL sens 1 '!I73</f>
        <v>20</v>
      </c>
      <c r="J73" s="41">
        <f>'VITESSEPL sens 1 '!J73+'VITESSEVL sens 1 '!J73</f>
        <v>12</v>
      </c>
      <c r="K73" s="41">
        <f>'VITESSEPL sens 1 '!K73+'VITESSEVL sens 1 '!K73</f>
        <v>8</v>
      </c>
      <c r="L73" s="41">
        <f>'VITESSEPL sens 1 '!L73+'VITESSEVL sens 1 '!L73</f>
        <v>1</v>
      </c>
      <c r="M73" s="41">
        <f>'VITESSEPL sens 1 '!M73+'VITESSEVL sens 1 '!M73</f>
        <v>1</v>
      </c>
      <c r="N73" s="41">
        <f>'VITESSEPL sens 1 '!N73+'VITESSEVL sens 1 '!N73</f>
        <v>0</v>
      </c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13.5" customHeight="1" x14ac:dyDescent="0.25">
      <c r="B74" s="16" t="s">
        <v>32</v>
      </c>
      <c r="C74" s="20">
        <f>'VITESSEPL sens 1 '!C74+'VITESSEVL sens 1 '!C74</f>
        <v>1</v>
      </c>
      <c r="D74" s="41">
        <f>'VITESSEPL sens 1 '!D74+'VITESSEVL sens 1 '!D74</f>
        <v>1</v>
      </c>
      <c r="E74" s="41">
        <f>'VITESSEPL sens 1 '!E74+'VITESSEVL sens 1 '!E74</f>
        <v>0</v>
      </c>
      <c r="F74" s="41">
        <f>'VITESSEPL sens 1 '!F74+'VITESSEVL sens 1 '!F74</f>
        <v>0</v>
      </c>
      <c r="G74" s="41">
        <f>'VITESSEPL sens 1 '!G74+'VITESSEVL sens 1 '!G74</f>
        <v>2</v>
      </c>
      <c r="H74" s="41">
        <f>'VITESSEPL sens 1 '!H74+'VITESSEVL sens 1 '!H74</f>
        <v>12</v>
      </c>
      <c r="I74" s="41">
        <f>'VITESSEPL sens 1 '!I74+'VITESSEVL sens 1 '!I74</f>
        <v>14</v>
      </c>
      <c r="J74" s="41">
        <f>'VITESSEPL sens 1 '!J74+'VITESSEVL sens 1 '!J74</f>
        <v>8</v>
      </c>
      <c r="K74" s="41">
        <f>'VITESSEPL sens 1 '!K74+'VITESSEVL sens 1 '!K74</f>
        <v>4</v>
      </c>
      <c r="L74" s="41">
        <f>'VITESSEPL sens 1 '!L74+'VITESSEVL sens 1 '!L74</f>
        <v>5</v>
      </c>
      <c r="M74" s="41">
        <f>'VITESSEPL sens 1 '!M74+'VITESSEVL sens 1 '!M74</f>
        <v>4</v>
      </c>
      <c r="N74" s="41">
        <f>'VITESSEPL sens 1 '!N74+'VITESSEVL sens 1 '!N74</f>
        <v>0</v>
      </c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5" customHeight="1" x14ac:dyDescent="0.25">
      <c r="B75" s="16" t="s">
        <v>33</v>
      </c>
      <c r="C75" s="20">
        <f>'VITESSEPL sens 1 '!C75+'VITESSEVL sens 1 '!C75</f>
        <v>0</v>
      </c>
      <c r="D75" s="41">
        <f>'VITESSEPL sens 1 '!D75+'VITESSEVL sens 1 '!D75</f>
        <v>0</v>
      </c>
      <c r="E75" s="41">
        <f>'VITESSEPL sens 1 '!E75+'VITESSEVL sens 1 '!E75</f>
        <v>0</v>
      </c>
      <c r="F75" s="41">
        <f>'VITESSEPL sens 1 '!F75+'VITESSEVL sens 1 '!F75</f>
        <v>0</v>
      </c>
      <c r="G75" s="41">
        <f>'VITESSEPL sens 1 '!G75+'VITESSEVL sens 1 '!G75</f>
        <v>4</v>
      </c>
      <c r="H75" s="41">
        <f>'VITESSEPL sens 1 '!H75+'VITESSEVL sens 1 '!H75</f>
        <v>19</v>
      </c>
      <c r="I75" s="41">
        <f>'VITESSEPL sens 1 '!I75+'VITESSEVL sens 1 '!I75</f>
        <v>21</v>
      </c>
      <c r="J75" s="41">
        <f>'VITESSEPL sens 1 '!J75+'VITESSEVL sens 1 '!J75</f>
        <v>4</v>
      </c>
      <c r="K75" s="41">
        <f>'VITESSEPL sens 1 '!K75+'VITESSEVL sens 1 '!K75</f>
        <v>5</v>
      </c>
      <c r="L75" s="41">
        <f>'VITESSEPL sens 1 '!L75+'VITESSEVL sens 1 '!L75</f>
        <v>1</v>
      </c>
      <c r="M75" s="41">
        <f>'VITESSEPL sens 1 '!M75+'VITESSEVL sens 1 '!M75</f>
        <v>0</v>
      </c>
      <c r="N75" s="41">
        <f>'VITESSEPL sens 1 '!N75+'VITESSEVL sens 1 '!N75</f>
        <v>0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ht="13.5" customHeight="1" x14ac:dyDescent="0.25">
      <c r="B76" s="16" t="s">
        <v>34</v>
      </c>
      <c r="C76" s="20">
        <f>'VITESSEPL sens 1 '!C76+'VITESSEVL sens 1 '!C76</f>
        <v>2</v>
      </c>
      <c r="D76" s="41">
        <f>'VITESSEPL sens 1 '!D76+'VITESSEVL sens 1 '!D76</f>
        <v>1</v>
      </c>
      <c r="E76" s="41">
        <f>'VITESSEPL sens 1 '!E76+'VITESSEVL sens 1 '!E76</f>
        <v>3</v>
      </c>
      <c r="F76" s="41">
        <f>'VITESSEPL sens 1 '!F76+'VITESSEVL sens 1 '!F76</f>
        <v>2</v>
      </c>
      <c r="G76" s="41">
        <f>'VITESSEPL sens 1 '!G76+'VITESSEVL sens 1 '!G76</f>
        <v>3</v>
      </c>
      <c r="H76" s="41">
        <f>'VITESSEPL sens 1 '!H76+'VITESSEVL sens 1 '!H76</f>
        <v>22</v>
      </c>
      <c r="I76" s="41">
        <f>'VITESSEPL sens 1 '!I76+'VITESSEVL sens 1 '!I76</f>
        <v>18</v>
      </c>
      <c r="J76" s="41">
        <f>'VITESSEPL sens 1 '!J76+'VITESSEVL sens 1 '!J76</f>
        <v>13</v>
      </c>
      <c r="K76" s="41">
        <f>'VITESSEPL sens 1 '!K76+'VITESSEVL sens 1 '!K76</f>
        <v>2</v>
      </c>
      <c r="L76" s="41">
        <f>'VITESSEPL sens 1 '!L76+'VITESSEVL sens 1 '!L76</f>
        <v>3</v>
      </c>
      <c r="M76" s="41">
        <f>'VITESSEPL sens 1 '!M76+'VITESSEVL sens 1 '!M76</f>
        <v>2</v>
      </c>
      <c r="N76" s="41">
        <f>'VITESSEPL sens 1 '!N76+'VITESSEVL sens 1 '!N76</f>
        <v>0</v>
      </c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ht="13.5" customHeight="1" x14ac:dyDescent="0.25">
      <c r="B77" s="16" t="s">
        <v>35</v>
      </c>
      <c r="C77" s="20">
        <f>'VITESSEPL sens 1 '!C77+'VITESSEVL sens 1 '!C77</f>
        <v>0</v>
      </c>
      <c r="D77" s="41">
        <f>'VITESSEPL sens 1 '!D77+'VITESSEVL sens 1 '!D77</f>
        <v>1</v>
      </c>
      <c r="E77" s="41">
        <f>'VITESSEPL sens 1 '!E77+'VITESSEVL sens 1 '!E77</f>
        <v>1</v>
      </c>
      <c r="F77" s="41">
        <f>'VITESSEPL sens 1 '!F77+'VITESSEVL sens 1 '!F77</f>
        <v>1</v>
      </c>
      <c r="G77" s="41">
        <f>'VITESSEPL sens 1 '!G77+'VITESSEVL sens 1 '!G77</f>
        <v>2</v>
      </c>
      <c r="H77" s="41">
        <f>'VITESSEPL sens 1 '!H77+'VITESSEVL sens 1 '!H77</f>
        <v>6</v>
      </c>
      <c r="I77" s="41">
        <f>'VITESSEPL sens 1 '!I77+'VITESSEVL sens 1 '!I77</f>
        <v>30</v>
      </c>
      <c r="J77" s="41">
        <f>'VITESSEPL sens 1 '!J77+'VITESSEVL sens 1 '!J77</f>
        <v>6</v>
      </c>
      <c r="K77" s="41">
        <f>'VITESSEPL sens 1 '!K77+'VITESSEVL sens 1 '!K77</f>
        <v>5</v>
      </c>
      <c r="L77" s="41">
        <f>'VITESSEPL sens 1 '!L77+'VITESSEVL sens 1 '!L77</f>
        <v>2</v>
      </c>
      <c r="M77" s="41">
        <f>'VITESSEPL sens 1 '!M77+'VITESSEVL sens 1 '!M77</f>
        <v>1</v>
      </c>
      <c r="N77" s="41">
        <f>'VITESSEPL sens 1 '!N77+'VITESSEVL sens 1 '!N77</f>
        <v>0</v>
      </c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ht="13.5" customHeight="1" x14ac:dyDescent="0.25">
      <c r="B78" s="16" t="s">
        <v>36</v>
      </c>
      <c r="C78" s="20">
        <f>'VITESSEPL sens 1 '!C78+'VITESSEVL sens 1 '!C78</f>
        <v>0</v>
      </c>
      <c r="D78" s="41">
        <f>'VITESSEPL sens 1 '!D78+'VITESSEVL sens 1 '!D78</f>
        <v>0</v>
      </c>
      <c r="E78" s="41">
        <f>'VITESSEPL sens 1 '!E78+'VITESSEVL sens 1 '!E78</f>
        <v>0</v>
      </c>
      <c r="F78" s="41">
        <f>'VITESSEPL sens 1 '!F78+'VITESSEVL sens 1 '!F78</f>
        <v>1</v>
      </c>
      <c r="G78" s="41">
        <f>'VITESSEPL sens 1 '!G78+'VITESSEVL sens 1 '!G78</f>
        <v>0</v>
      </c>
      <c r="H78" s="41">
        <f>'VITESSEPL sens 1 '!H78+'VITESSEVL sens 1 '!H78</f>
        <v>7</v>
      </c>
      <c r="I78" s="41">
        <f>'VITESSEPL sens 1 '!I78+'VITESSEVL sens 1 '!I78</f>
        <v>33</v>
      </c>
      <c r="J78" s="41">
        <f>'VITESSEPL sens 1 '!J78+'VITESSEVL sens 1 '!J78</f>
        <v>5</v>
      </c>
      <c r="K78" s="41">
        <f>'VITESSEPL sens 1 '!K78+'VITESSEVL sens 1 '!K78</f>
        <v>2</v>
      </c>
      <c r="L78" s="41">
        <f>'VITESSEPL sens 1 '!L78+'VITESSEVL sens 1 '!L78</f>
        <v>3</v>
      </c>
      <c r="M78" s="41">
        <f>'VITESSEPL sens 1 '!M78+'VITESSEVL sens 1 '!M78</f>
        <v>0</v>
      </c>
      <c r="N78" s="41">
        <f>'VITESSEPL sens 1 '!N78+'VITESSEVL sens 1 '!N78</f>
        <v>0</v>
      </c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ht="13.5" customHeight="1" x14ac:dyDescent="0.25">
      <c r="B79" s="16" t="s">
        <v>37</v>
      </c>
      <c r="C79" s="20">
        <f>'VITESSEPL sens 1 '!C79+'VITESSEVL sens 1 '!C79</f>
        <v>1</v>
      </c>
      <c r="D79" s="41">
        <f>'VITESSEPL sens 1 '!D79+'VITESSEVL sens 1 '!D79</f>
        <v>1</v>
      </c>
      <c r="E79" s="41">
        <f>'VITESSEPL sens 1 '!E79+'VITESSEVL sens 1 '!E79</f>
        <v>0</v>
      </c>
      <c r="F79" s="41">
        <f>'VITESSEPL sens 1 '!F79+'VITESSEVL sens 1 '!F79</f>
        <v>0</v>
      </c>
      <c r="G79" s="41">
        <f>'VITESSEPL sens 1 '!G79+'VITESSEVL sens 1 '!G79</f>
        <v>0</v>
      </c>
      <c r="H79" s="41">
        <f>'VITESSEPL sens 1 '!H79+'VITESSEVL sens 1 '!H79</f>
        <v>16</v>
      </c>
      <c r="I79" s="41">
        <f>'VITESSEPL sens 1 '!I79+'VITESSEVL sens 1 '!I79</f>
        <v>19</v>
      </c>
      <c r="J79" s="41">
        <f>'VITESSEPL sens 1 '!J79+'VITESSEVL sens 1 '!J79</f>
        <v>13</v>
      </c>
      <c r="K79" s="41">
        <f>'VITESSEPL sens 1 '!K79+'VITESSEVL sens 1 '!K79</f>
        <v>6</v>
      </c>
      <c r="L79" s="41">
        <f>'VITESSEPL sens 1 '!L79+'VITESSEVL sens 1 '!L79</f>
        <v>4</v>
      </c>
      <c r="M79" s="41">
        <f>'VITESSEPL sens 1 '!M79+'VITESSEVL sens 1 '!M79</f>
        <v>1</v>
      </c>
      <c r="N79" s="41">
        <f>'VITESSEPL sens 1 '!N79+'VITESSEVL sens 1 '!N79</f>
        <v>0</v>
      </c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ht="13.5" customHeight="1" x14ac:dyDescent="0.25">
      <c r="B80" s="16" t="s">
        <v>38</v>
      </c>
      <c r="C80" s="20">
        <f>'VITESSEPL sens 1 '!C80+'VITESSEVL sens 1 '!C80</f>
        <v>0</v>
      </c>
      <c r="D80" s="41">
        <f>'VITESSEPL sens 1 '!D80+'VITESSEVL sens 1 '!D80</f>
        <v>0</v>
      </c>
      <c r="E80" s="41">
        <f>'VITESSEPL sens 1 '!E80+'VITESSEVL sens 1 '!E80</f>
        <v>1</v>
      </c>
      <c r="F80" s="41">
        <f>'VITESSEPL sens 1 '!F80+'VITESSEVL sens 1 '!F80</f>
        <v>2</v>
      </c>
      <c r="G80" s="41">
        <f>'VITESSEPL sens 1 '!G80+'VITESSEVL sens 1 '!G80</f>
        <v>2</v>
      </c>
      <c r="H80" s="41">
        <f>'VITESSEPL sens 1 '!H80+'VITESSEVL sens 1 '!H80</f>
        <v>10</v>
      </c>
      <c r="I80" s="41">
        <f>'VITESSEPL sens 1 '!I80+'VITESSEVL sens 1 '!I80</f>
        <v>23</v>
      </c>
      <c r="J80" s="41">
        <f>'VITESSEPL sens 1 '!J80+'VITESSEVL sens 1 '!J80</f>
        <v>18</v>
      </c>
      <c r="K80" s="41">
        <f>'VITESSEPL sens 1 '!K80+'VITESSEVL sens 1 '!K80</f>
        <v>3</v>
      </c>
      <c r="L80" s="41">
        <f>'VITESSEPL sens 1 '!L80+'VITESSEVL sens 1 '!L80</f>
        <v>6</v>
      </c>
      <c r="M80" s="41">
        <f>'VITESSEPL sens 1 '!M80+'VITESSEVL sens 1 '!M80</f>
        <v>1</v>
      </c>
      <c r="N80" s="41">
        <f>'VITESSEPL sens 1 '!N80+'VITESSEVL sens 1 '!N80</f>
        <v>0</v>
      </c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ht="13.5" customHeight="1" x14ac:dyDescent="0.25">
      <c r="B81" s="16" t="s">
        <v>39</v>
      </c>
      <c r="C81" s="20">
        <f>'VITESSEPL sens 1 '!C81+'VITESSEVL sens 1 '!C81</f>
        <v>0</v>
      </c>
      <c r="D81" s="41">
        <f>'VITESSEPL sens 1 '!D81+'VITESSEVL sens 1 '!D81</f>
        <v>0</v>
      </c>
      <c r="E81" s="41">
        <f>'VITESSEPL sens 1 '!E81+'VITESSEVL sens 1 '!E81</f>
        <v>0</v>
      </c>
      <c r="F81" s="41">
        <f>'VITESSEPL sens 1 '!F81+'VITESSEVL sens 1 '!F81</f>
        <v>0</v>
      </c>
      <c r="G81" s="41">
        <f>'VITESSEPL sens 1 '!G81+'VITESSEVL sens 1 '!G81</f>
        <v>2</v>
      </c>
      <c r="H81" s="41">
        <f>'VITESSEPL sens 1 '!H81+'VITESSEVL sens 1 '!H81</f>
        <v>4</v>
      </c>
      <c r="I81" s="41">
        <f>'VITESSEPL sens 1 '!I81+'VITESSEVL sens 1 '!I81</f>
        <v>11</v>
      </c>
      <c r="J81" s="41">
        <f>'VITESSEPL sens 1 '!J81+'VITESSEVL sens 1 '!J81</f>
        <v>10</v>
      </c>
      <c r="K81" s="41">
        <f>'VITESSEPL sens 1 '!K81+'VITESSEVL sens 1 '!K81</f>
        <v>9</v>
      </c>
      <c r="L81" s="41">
        <f>'VITESSEPL sens 1 '!L81+'VITESSEVL sens 1 '!L81</f>
        <v>2</v>
      </c>
      <c r="M81" s="41">
        <f>'VITESSEPL sens 1 '!M81+'VITESSEVL sens 1 '!M81</f>
        <v>2</v>
      </c>
      <c r="N81" s="41">
        <f>'VITESSEPL sens 1 '!N81+'VITESSEVL sens 1 '!N81</f>
        <v>0</v>
      </c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ht="13.5" customHeight="1" x14ac:dyDescent="0.25">
      <c r="B82" s="16" t="s">
        <v>40</v>
      </c>
      <c r="C82" s="20">
        <f>'VITESSEPL sens 1 '!C82+'VITESSEVL sens 1 '!C82</f>
        <v>0</v>
      </c>
      <c r="D82" s="41">
        <f>'VITESSEPL sens 1 '!D82+'VITESSEVL sens 1 '!D82</f>
        <v>0</v>
      </c>
      <c r="E82" s="41">
        <f>'VITESSEPL sens 1 '!E82+'VITESSEVL sens 1 '!E82</f>
        <v>1</v>
      </c>
      <c r="F82" s="41">
        <f>'VITESSEPL sens 1 '!F82+'VITESSEVL sens 1 '!F82</f>
        <v>0</v>
      </c>
      <c r="G82" s="41">
        <f>'VITESSEPL sens 1 '!G82+'VITESSEVL sens 1 '!G82</f>
        <v>1</v>
      </c>
      <c r="H82" s="41">
        <f>'VITESSEPL sens 1 '!H82+'VITESSEVL sens 1 '!H82</f>
        <v>5</v>
      </c>
      <c r="I82" s="41">
        <f>'VITESSEPL sens 1 '!I82+'VITESSEVL sens 1 '!I82</f>
        <v>8</v>
      </c>
      <c r="J82" s="41">
        <f>'VITESSEPL sens 1 '!J82+'VITESSEVL sens 1 '!J82</f>
        <v>11</v>
      </c>
      <c r="K82" s="41">
        <f>'VITESSEPL sens 1 '!K82+'VITESSEVL sens 1 '!K82</f>
        <v>4</v>
      </c>
      <c r="L82" s="41">
        <f>'VITESSEPL sens 1 '!L82+'VITESSEVL sens 1 '!L82</f>
        <v>0</v>
      </c>
      <c r="M82" s="41">
        <f>'VITESSEPL sens 1 '!M82+'VITESSEVL sens 1 '!M82</f>
        <v>0</v>
      </c>
      <c r="N82" s="41">
        <f>'VITESSEPL sens 1 '!N82+'VITESSEVL sens 1 '!N82</f>
        <v>0</v>
      </c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ht="13.5" customHeight="1" x14ac:dyDescent="0.25">
      <c r="B83" s="16" t="s">
        <v>41</v>
      </c>
      <c r="C83" s="20">
        <f>'VITESSEPL sens 1 '!C83+'VITESSEVL sens 1 '!C83</f>
        <v>0</v>
      </c>
      <c r="D83" s="41">
        <f>'VITESSEPL sens 1 '!D83+'VITESSEVL sens 1 '!D83</f>
        <v>0</v>
      </c>
      <c r="E83" s="41">
        <f>'VITESSEPL sens 1 '!E83+'VITESSEVL sens 1 '!E83</f>
        <v>0</v>
      </c>
      <c r="F83" s="41">
        <f>'VITESSEPL sens 1 '!F83+'VITESSEVL sens 1 '!F83</f>
        <v>0</v>
      </c>
      <c r="G83" s="41">
        <f>'VITESSEPL sens 1 '!G83+'VITESSEVL sens 1 '!G83</f>
        <v>0</v>
      </c>
      <c r="H83" s="41">
        <f>'VITESSEPL sens 1 '!H83+'VITESSEVL sens 1 '!H83</f>
        <v>5</v>
      </c>
      <c r="I83" s="41">
        <f>'VITESSEPL sens 1 '!I83+'VITESSEVL sens 1 '!I83</f>
        <v>6</v>
      </c>
      <c r="J83" s="41">
        <f>'VITESSEPL sens 1 '!J83+'VITESSEVL sens 1 '!J83</f>
        <v>4</v>
      </c>
      <c r="K83" s="41">
        <f>'VITESSEPL sens 1 '!K83+'VITESSEVL sens 1 '!K83</f>
        <v>1</v>
      </c>
      <c r="L83" s="41">
        <f>'VITESSEPL sens 1 '!L83+'VITESSEVL sens 1 '!L83</f>
        <v>2</v>
      </c>
      <c r="M83" s="41">
        <f>'VITESSEPL sens 1 '!M83+'VITESSEVL sens 1 '!M83</f>
        <v>1</v>
      </c>
      <c r="N83" s="41">
        <f>'VITESSEPL sens 1 '!N83+'VITESSEVL sens 1 '!N83</f>
        <v>0</v>
      </c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ht="13.5" customHeight="1" x14ac:dyDescent="0.25">
      <c r="B84" s="16" t="s">
        <v>42</v>
      </c>
      <c r="C84" s="20">
        <f>'VITESSEPL sens 1 '!C84+'VITESSEVL sens 1 '!C84</f>
        <v>0</v>
      </c>
      <c r="D84" s="41">
        <f>'VITESSEPL sens 1 '!D84+'VITESSEVL sens 1 '!D84</f>
        <v>0</v>
      </c>
      <c r="E84" s="41">
        <f>'VITESSEPL sens 1 '!E84+'VITESSEVL sens 1 '!E84</f>
        <v>0</v>
      </c>
      <c r="F84" s="41">
        <f>'VITESSEPL sens 1 '!F84+'VITESSEVL sens 1 '!F84</f>
        <v>0</v>
      </c>
      <c r="G84" s="41">
        <f>'VITESSEPL sens 1 '!G84+'VITESSEVL sens 1 '!G84</f>
        <v>0</v>
      </c>
      <c r="H84" s="41">
        <f>'VITESSEPL sens 1 '!H84+'VITESSEVL sens 1 '!H84</f>
        <v>2</v>
      </c>
      <c r="I84" s="41">
        <f>'VITESSEPL sens 1 '!I84+'VITESSEVL sens 1 '!I84</f>
        <v>1</v>
      </c>
      <c r="J84" s="41">
        <f>'VITESSEPL sens 1 '!J84+'VITESSEVL sens 1 '!J84</f>
        <v>7</v>
      </c>
      <c r="K84" s="41">
        <f>'VITESSEPL sens 1 '!K84+'VITESSEVL sens 1 '!K84</f>
        <v>1</v>
      </c>
      <c r="L84" s="41">
        <f>'VITESSEPL sens 1 '!L84+'VITESSEVL sens 1 '!L84</f>
        <v>2</v>
      </c>
      <c r="M84" s="41">
        <f>'VITESSEPL sens 1 '!M84+'VITESSEVL sens 1 '!M84</f>
        <v>0</v>
      </c>
      <c r="N84" s="41">
        <f>'VITESSEPL sens 1 '!N84+'VITESSEVL sens 1 '!N84</f>
        <v>0</v>
      </c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ht="13.5" customHeight="1" x14ac:dyDescent="0.25">
      <c r="B85" s="76" t="s">
        <v>43</v>
      </c>
      <c r="C85" s="20">
        <f>'VITESSEPL sens 1 '!C85+'VITESSEVL sens 1 '!C85</f>
        <v>0</v>
      </c>
      <c r="D85" s="41">
        <f>'VITESSEPL sens 1 '!D85+'VITESSEVL sens 1 '!D85</f>
        <v>0</v>
      </c>
      <c r="E85" s="41">
        <f>'VITESSEPL sens 1 '!E85+'VITESSEVL sens 1 '!E85</f>
        <v>0</v>
      </c>
      <c r="F85" s="41">
        <f>'VITESSEPL sens 1 '!F85+'VITESSEVL sens 1 '!F85</f>
        <v>0</v>
      </c>
      <c r="G85" s="41">
        <f>'VITESSEPL sens 1 '!G85+'VITESSEVL sens 1 '!G85</f>
        <v>0</v>
      </c>
      <c r="H85" s="41">
        <f>'VITESSEPL sens 1 '!H85+'VITESSEVL sens 1 '!H85</f>
        <v>3</v>
      </c>
      <c r="I85" s="41">
        <f>'VITESSEPL sens 1 '!I85+'VITESSEVL sens 1 '!I85</f>
        <v>3</v>
      </c>
      <c r="J85" s="41">
        <f>'VITESSEPL sens 1 '!J85+'VITESSEVL sens 1 '!J85</f>
        <v>2</v>
      </c>
      <c r="K85" s="41">
        <f>'VITESSEPL sens 1 '!K85+'VITESSEVL sens 1 '!K85</f>
        <v>0</v>
      </c>
      <c r="L85" s="41">
        <f>'VITESSEPL sens 1 '!L85+'VITESSEVL sens 1 '!L85</f>
        <v>0</v>
      </c>
      <c r="M85" s="41">
        <f>'VITESSEPL sens 1 '!M85+'VITESSEVL sens 1 '!M85</f>
        <v>0</v>
      </c>
      <c r="N85" s="41">
        <f>'VITESSEPL sens 1 '!N85+'VITESSEVL sens 1 '!N85</f>
        <v>0</v>
      </c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ht="13.5" customHeight="1" thickBot="1" x14ac:dyDescent="0.3">
      <c r="B86" s="85" t="s">
        <v>44</v>
      </c>
      <c r="C86" s="20">
        <f>'VITESSEPL sens 1 '!C86+'VITESSEVL sens 1 '!C86</f>
        <v>0</v>
      </c>
      <c r="D86" s="41">
        <f>'VITESSEPL sens 1 '!D86+'VITESSEVL sens 1 '!D86</f>
        <v>0</v>
      </c>
      <c r="E86" s="41">
        <f>'VITESSEPL sens 1 '!E86+'VITESSEVL sens 1 '!E86</f>
        <v>0</v>
      </c>
      <c r="F86" s="41">
        <f>'VITESSEPL sens 1 '!F86+'VITESSEVL sens 1 '!F86</f>
        <v>0</v>
      </c>
      <c r="G86" s="41">
        <f>'VITESSEPL sens 1 '!G86+'VITESSEVL sens 1 '!G86</f>
        <v>2</v>
      </c>
      <c r="H86" s="41">
        <f>'VITESSEPL sens 1 '!H86+'VITESSEVL sens 1 '!H86</f>
        <v>1</v>
      </c>
      <c r="I86" s="41">
        <f>'VITESSEPL sens 1 '!I86+'VITESSEVL sens 1 '!I86</f>
        <v>4</v>
      </c>
      <c r="J86" s="41">
        <f>'VITESSEPL sens 1 '!J86+'VITESSEVL sens 1 '!J86</f>
        <v>2</v>
      </c>
      <c r="K86" s="41">
        <f>'VITESSEPL sens 1 '!K86+'VITESSEVL sens 1 '!K86</f>
        <v>1</v>
      </c>
      <c r="L86" s="41">
        <f>'VITESSEPL sens 1 '!L86+'VITESSEVL sens 1 '!L86</f>
        <v>3</v>
      </c>
      <c r="M86" s="41">
        <f>'VITESSEPL sens 1 '!M86+'VITESSEVL sens 1 '!M86</f>
        <v>0</v>
      </c>
      <c r="N86" s="41">
        <f>'VITESSEPL sens 1 '!N86+'VITESSEVL sens 1 '!N86</f>
        <v>0</v>
      </c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ht="13.5" customHeight="1" thickTop="1" thickBot="1" x14ac:dyDescent="0.3">
      <c r="B87" s="52" t="s">
        <v>62</v>
      </c>
      <c r="C87" s="53">
        <f t="shared" ref="C87:N87" si="2">SUM(C63:C86)</f>
        <v>9</v>
      </c>
      <c r="D87" s="53">
        <f t="shared" si="2"/>
        <v>5</v>
      </c>
      <c r="E87" s="53">
        <f t="shared" si="2"/>
        <v>9</v>
      </c>
      <c r="F87" s="53">
        <f t="shared" si="2"/>
        <v>9</v>
      </c>
      <c r="G87" s="53">
        <f t="shared" si="2"/>
        <v>41</v>
      </c>
      <c r="H87" s="53">
        <f t="shared" si="2"/>
        <v>169</v>
      </c>
      <c r="I87" s="53">
        <f t="shared" si="2"/>
        <v>284</v>
      </c>
      <c r="J87" s="53">
        <f t="shared" si="2"/>
        <v>171</v>
      </c>
      <c r="K87" s="53">
        <f t="shared" si="2"/>
        <v>74</v>
      </c>
      <c r="L87" s="53">
        <f t="shared" si="2"/>
        <v>44</v>
      </c>
      <c r="M87" s="53">
        <f t="shared" si="2"/>
        <v>17</v>
      </c>
      <c r="N87" s="53">
        <f t="shared" si="2"/>
        <v>0</v>
      </c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ht="13.2" thickTop="1" x14ac:dyDescent="0.25">
      <c r="B88" s="16" t="s">
        <v>5</v>
      </c>
      <c r="C88" s="62">
        <f>C87/N90</f>
        <v>1.0817307692307692E-2</v>
      </c>
      <c r="D88" s="62">
        <f>D87/N90</f>
        <v>6.0096153846153849E-3</v>
      </c>
      <c r="E88" s="62">
        <f>E87/N90</f>
        <v>1.0817307692307692E-2</v>
      </c>
      <c r="F88" s="62">
        <f>F87/N90</f>
        <v>1.0817307692307692E-2</v>
      </c>
      <c r="G88" s="62">
        <f>G87/N90</f>
        <v>4.9278846153846152E-2</v>
      </c>
      <c r="H88" s="62">
        <f>H87/N90</f>
        <v>0.203125</v>
      </c>
      <c r="I88" s="62">
        <f>I87/N90</f>
        <v>0.34134615384615385</v>
      </c>
      <c r="J88" s="62">
        <f>J87/N90</f>
        <v>0.20552884615384615</v>
      </c>
      <c r="K88" s="62">
        <f>K87/N90</f>
        <v>8.8942307692307696E-2</v>
      </c>
      <c r="L88" s="62">
        <f>L87/N90</f>
        <v>5.2884615384615384E-2</v>
      </c>
      <c r="M88" s="62">
        <f>M87/N90</f>
        <v>2.0432692307692308E-2</v>
      </c>
      <c r="N88" s="62">
        <f>N87/N90</f>
        <v>0</v>
      </c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ht="13.2" thickBot="1" x14ac:dyDescent="0.3">
      <c r="B89" s="25" t="s">
        <v>63</v>
      </c>
      <c r="C89" s="63">
        <f t="shared" ref="C89:N89" si="3">C87/24</f>
        <v>0.375</v>
      </c>
      <c r="D89" s="63">
        <f t="shared" si="3"/>
        <v>0.20833333333333334</v>
      </c>
      <c r="E89" s="63">
        <f t="shared" si="3"/>
        <v>0.375</v>
      </c>
      <c r="F89" s="63">
        <f t="shared" si="3"/>
        <v>0.375</v>
      </c>
      <c r="G89" s="63">
        <f t="shared" si="3"/>
        <v>1.7083333333333333</v>
      </c>
      <c r="H89" s="63">
        <f t="shared" si="3"/>
        <v>7.041666666666667</v>
      </c>
      <c r="I89" s="63">
        <f t="shared" si="3"/>
        <v>11.833333333333334</v>
      </c>
      <c r="J89" s="63">
        <f t="shared" si="3"/>
        <v>7.125</v>
      </c>
      <c r="K89" s="63">
        <f t="shared" si="3"/>
        <v>3.0833333333333335</v>
      </c>
      <c r="L89" s="63">
        <f t="shared" si="3"/>
        <v>1.8333333333333333</v>
      </c>
      <c r="M89" s="63">
        <f t="shared" si="3"/>
        <v>0.70833333333333337</v>
      </c>
      <c r="N89" s="63">
        <f t="shared" si="3"/>
        <v>0</v>
      </c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ht="13.8" thickTop="1" thickBot="1" x14ac:dyDescent="0.3">
      <c r="B90" s="64"/>
      <c r="C90" s="64"/>
      <c r="D90" s="64"/>
      <c r="E90" s="64"/>
      <c r="L90" s="65" t="s">
        <v>53</v>
      </c>
      <c r="M90" s="66"/>
      <c r="N90" s="67">
        <f>SUM(C63:N86)</f>
        <v>832</v>
      </c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ht="5.25" customHeight="1" thickTop="1" x14ac:dyDescent="0.25">
      <c r="L91" s="3"/>
      <c r="M91" s="3"/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ht="3.75" customHeight="1" x14ac:dyDescent="0.25">
      <c r="L92" s="3"/>
      <c r="M92" s="3"/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ht="13.8" x14ac:dyDescent="0.25">
      <c r="B93" s="57" t="s">
        <v>64</v>
      </c>
      <c r="L93" s="3"/>
      <c r="M93" s="3"/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L94" s="3"/>
      <c r="M94" s="3"/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x14ac:dyDescent="0.25">
      <c r="L95" s="3"/>
      <c r="M95" s="3"/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L96" s="3"/>
      <c r="M96" s="3"/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12:36" x14ac:dyDescent="0.25">
      <c r="L97" s="3"/>
      <c r="M97" s="3"/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12:36" x14ac:dyDescent="0.25">
      <c r="L98" s="3"/>
      <c r="M98" s="3"/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12:36" x14ac:dyDescent="0.25">
      <c r="L99" s="3"/>
      <c r="M99" s="3"/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12:36" x14ac:dyDescent="0.25">
      <c r="L100" s="3"/>
      <c r="M100" s="3"/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12:36" x14ac:dyDescent="0.25">
      <c r="L101" s="3"/>
      <c r="M101" s="3"/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12:36" x14ac:dyDescent="0.25">
      <c r="L102" s="3"/>
      <c r="M102" s="3"/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12:36" x14ac:dyDescent="0.25">
      <c r="L103" s="3"/>
      <c r="M103" s="3"/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12:36" x14ac:dyDescent="0.25">
      <c r="L104" s="3"/>
      <c r="M104" s="3"/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12:36" x14ac:dyDescent="0.25">
      <c r="L105" s="3"/>
      <c r="M105" s="3"/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12:36" x14ac:dyDescent="0.25">
      <c r="L106" s="3"/>
      <c r="M106" s="3"/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12:36" x14ac:dyDescent="0.25">
      <c r="L107" s="3"/>
      <c r="M107" s="3"/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12:36" ht="13.5" customHeight="1" x14ac:dyDescent="0.25">
      <c r="L108" s="3"/>
      <c r="M108" s="3"/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12:36" x14ac:dyDescent="0.25">
      <c r="L109" s="3"/>
      <c r="M109" s="3"/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12:36" x14ac:dyDescent="0.25">
      <c r="L110" s="3"/>
      <c r="M110" s="3"/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12:36" ht="14.25" customHeight="1" x14ac:dyDescent="0.25">
      <c r="L111" s="3"/>
      <c r="M111" s="3"/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12:36" x14ac:dyDescent="0.25">
      <c r="L112" s="3"/>
      <c r="M112" s="3"/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L113" s="3"/>
      <c r="M113" s="3"/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ht="13.8" x14ac:dyDescent="0.25">
      <c r="B114" s="57" t="s">
        <v>61</v>
      </c>
      <c r="G114" s="364">
        <f>Z4</f>
        <v>43722</v>
      </c>
      <c r="H114" s="364"/>
      <c r="I114" s="364"/>
      <c r="J114" s="364"/>
      <c r="L114" s="3"/>
      <c r="M114" s="3"/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13.2" thickBot="1" x14ac:dyDescent="0.3">
      <c r="L115" s="3"/>
      <c r="M115" s="3"/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ht="13.2" thickTop="1" x14ac:dyDescent="0.25">
      <c r="B116" s="73">
        <f>G114</f>
        <v>43722</v>
      </c>
      <c r="C116" s="367" t="str">
        <f t="shared" ref="C116:N116" si="4">C61</f>
        <v>de 0 à 30</v>
      </c>
      <c r="D116" s="365" t="str">
        <f t="shared" si="4"/>
        <v>de 30 à 40</v>
      </c>
      <c r="E116" s="365" t="str">
        <f t="shared" si="4"/>
        <v>de 40 à 50</v>
      </c>
      <c r="F116" s="365" t="str">
        <f t="shared" si="4"/>
        <v>de 50 à 60</v>
      </c>
      <c r="G116" s="365" t="str">
        <f t="shared" si="4"/>
        <v>de 60 à 70</v>
      </c>
      <c r="H116" s="365" t="str">
        <f t="shared" si="4"/>
        <v>de 70 à 80</v>
      </c>
      <c r="I116" s="365" t="str">
        <f t="shared" si="4"/>
        <v>de 80 à 90</v>
      </c>
      <c r="J116" s="365" t="str">
        <f t="shared" si="4"/>
        <v>de 90 à 100</v>
      </c>
      <c r="K116" s="365" t="str">
        <f t="shared" si="4"/>
        <v>de 100 à 110</v>
      </c>
      <c r="L116" s="365" t="str">
        <f t="shared" si="4"/>
        <v>de 110 à 120</v>
      </c>
      <c r="M116" s="365" t="str">
        <f t="shared" si="4"/>
        <v>de 120 à 130</v>
      </c>
      <c r="N116" s="365" t="str">
        <f t="shared" si="4"/>
        <v>plus de 150</v>
      </c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ht="13.2" thickBot="1" x14ac:dyDescent="0.3">
      <c r="B117" s="25"/>
      <c r="C117" s="368"/>
      <c r="D117" s="366"/>
      <c r="E117" s="366"/>
      <c r="F117" s="366"/>
      <c r="G117" s="366"/>
      <c r="H117" s="366"/>
      <c r="I117" s="366"/>
      <c r="J117" s="366"/>
      <c r="K117" s="366"/>
      <c r="L117" s="366"/>
      <c r="M117" s="366"/>
      <c r="N117" s="366"/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ht="13.2" thickTop="1" x14ac:dyDescent="0.25">
      <c r="B118" s="16" t="s">
        <v>21</v>
      </c>
      <c r="C118" s="20">
        <f>'VITESSEPL sens 1 '!C118+'VITESSEVL sens 1 '!C118</f>
        <v>0</v>
      </c>
      <c r="D118" s="41">
        <f>'VITESSEPL sens 1 '!D118+'VITESSEVL sens 1 '!D118</f>
        <v>0</v>
      </c>
      <c r="E118" s="41">
        <f>'VITESSEPL sens 1 '!E118+'VITESSEVL sens 1 '!E118</f>
        <v>0</v>
      </c>
      <c r="F118" s="41">
        <f>'VITESSEPL sens 1 '!F118+'VITESSEVL sens 1 '!F118</f>
        <v>0</v>
      </c>
      <c r="G118" s="41">
        <f>'VITESSEPL sens 1 '!G118+'VITESSEVL sens 1 '!G118</f>
        <v>0</v>
      </c>
      <c r="H118" s="41">
        <f>'VITESSEPL sens 1 '!H118+'VITESSEVL sens 1 '!H118</f>
        <v>0</v>
      </c>
      <c r="I118" s="41">
        <f>'VITESSEPL sens 1 '!I118+'VITESSEVL sens 1 '!I118</f>
        <v>0</v>
      </c>
      <c r="J118" s="41">
        <f>'VITESSEPL sens 1 '!J118+'VITESSEVL sens 1 '!J118</f>
        <v>3</v>
      </c>
      <c r="K118" s="41">
        <f>'VITESSEPL sens 1 '!K118+'VITESSEVL sens 1 '!K118</f>
        <v>0</v>
      </c>
      <c r="L118" s="41">
        <f>'VITESSEPL sens 1 '!L118+'VITESSEVL sens 1 '!L118</f>
        <v>0</v>
      </c>
      <c r="M118" s="41">
        <f>'VITESSEPL sens 1 '!M118+'VITESSEVL sens 1 '!M118</f>
        <v>0</v>
      </c>
      <c r="N118" s="41">
        <f>'VITESSEPL sens 1 '!N118+'VITESSEVL sens 1 '!N118</f>
        <v>0</v>
      </c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B119" s="16" t="s">
        <v>22</v>
      </c>
      <c r="C119" s="20">
        <f>'VITESSEPL sens 1 '!C119+'VITESSEVL sens 1 '!C119</f>
        <v>0</v>
      </c>
      <c r="D119" s="41">
        <f>'VITESSEPL sens 1 '!D119+'VITESSEVL sens 1 '!D119</f>
        <v>0</v>
      </c>
      <c r="E119" s="41">
        <f>'VITESSEPL sens 1 '!E119+'VITESSEVL sens 1 '!E119</f>
        <v>0</v>
      </c>
      <c r="F119" s="41">
        <f>'VITESSEPL sens 1 '!F119+'VITESSEVL sens 1 '!F119</f>
        <v>0</v>
      </c>
      <c r="G119" s="41">
        <f>'VITESSEPL sens 1 '!G119+'VITESSEVL sens 1 '!G119</f>
        <v>0</v>
      </c>
      <c r="H119" s="41">
        <f>'VITESSEPL sens 1 '!H119+'VITESSEVL sens 1 '!H119</f>
        <v>0</v>
      </c>
      <c r="I119" s="41">
        <f>'VITESSEPL sens 1 '!I119+'VITESSEVL sens 1 '!I119</f>
        <v>3</v>
      </c>
      <c r="J119" s="41">
        <f>'VITESSEPL sens 1 '!J119+'VITESSEVL sens 1 '!J119</f>
        <v>3</v>
      </c>
      <c r="K119" s="41">
        <f>'VITESSEPL sens 1 '!K119+'VITESSEVL sens 1 '!K119</f>
        <v>1</v>
      </c>
      <c r="L119" s="41">
        <f>'VITESSEPL sens 1 '!L119+'VITESSEVL sens 1 '!L119</f>
        <v>0</v>
      </c>
      <c r="M119" s="41">
        <f>'VITESSEPL sens 1 '!M119+'VITESSEVL sens 1 '!M119</f>
        <v>0</v>
      </c>
      <c r="N119" s="41">
        <f>'VITESSEPL sens 1 '!N119+'VITESSEVL sens 1 '!N119</f>
        <v>0</v>
      </c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B120" s="16" t="s">
        <v>23</v>
      </c>
      <c r="C120" s="20">
        <f>'VITESSEPL sens 1 '!C120+'VITESSEVL sens 1 '!C120</f>
        <v>0</v>
      </c>
      <c r="D120" s="41">
        <f>'VITESSEPL sens 1 '!D120+'VITESSEVL sens 1 '!D120</f>
        <v>0</v>
      </c>
      <c r="E120" s="41">
        <f>'VITESSEPL sens 1 '!E120+'VITESSEVL sens 1 '!E120</f>
        <v>1</v>
      </c>
      <c r="F120" s="41">
        <f>'VITESSEPL sens 1 '!F120+'VITESSEVL sens 1 '!F120</f>
        <v>0</v>
      </c>
      <c r="G120" s="41">
        <f>'VITESSEPL sens 1 '!G120+'VITESSEVL sens 1 '!G120</f>
        <v>1</v>
      </c>
      <c r="H120" s="41">
        <f>'VITESSEPL sens 1 '!H120+'VITESSEVL sens 1 '!H120</f>
        <v>0</v>
      </c>
      <c r="I120" s="41">
        <f>'VITESSEPL sens 1 '!I120+'VITESSEVL sens 1 '!I120</f>
        <v>0</v>
      </c>
      <c r="J120" s="41">
        <f>'VITESSEPL sens 1 '!J120+'VITESSEVL sens 1 '!J120</f>
        <v>2</v>
      </c>
      <c r="K120" s="41">
        <f>'VITESSEPL sens 1 '!K120+'VITESSEVL sens 1 '!K120</f>
        <v>1</v>
      </c>
      <c r="L120" s="41">
        <f>'VITESSEPL sens 1 '!L120+'VITESSEVL sens 1 '!L120</f>
        <v>0</v>
      </c>
      <c r="M120" s="41">
        <f>'VITESSEPL sens 1 '!M120+'VITESSEVL sens 1 '!M120</f>
        <v>0</v>
      </c>
      <c r="N120" s="41">
        <f>'VITESSEPL sens 1 '!N120+'VITESSEVL sens 1 '!N120</f>
        <v>0</v>
      </c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B121" s="16" t="s">
        <v>24</v>
      </c>
      <c r="C121" s="20">
        <f>'VITESSEPL sens 1 '!C121+'VITESSEVL sens 1 '!C121</f>
        <v>0</v>
      </c>
      <c r="D121" s="41">
        <f>'VITESSEPL sens 1 '!D121+'VITESSEVL sens 1 '!D121</f>
        <v>0</v>
      </c>
      <c r="E121" s="41">
        <f>'VITESSEPL sens 1 '!E121+'VITESSEVL sens 1 '!E121</f>
        <v>0</v>
      </c>
      <c r="F121" s="41">
        <f>'VITESSEPL sens 1 '!F121+'VITESSEVL sens 1 '!F121</f>
        <v>0</v>
      </c>
      <c r="G121" s="41">
        <f>'VITESSEPL sens 1 '!G121+'VITESSEVL sens 1 '!G121</f>
        <v>0</v>
      </c>
      <c r="H121" s="41">
        <f>'VITESSEPL sens 1 '!H121+'VITESSEVL sens 1 '!H121</f>
        <v>0</v>
      </c>
      <c r="I121" s="41">
        <f>'VITESSEPL sens 1 '!I121+'VITESSEVL sens 1 '!I121</f>
        <v>2</v>
      </c>
      <c r="J121" s="41">
        <f>'VITESSEPL sens 1 '!J121+'VITESSEVL sens 1 '!J121</f>
        <v>1</v>
      </c>
      <c r="K121" s="41">
        <f>'VITESSEPL sens 1 '!K121+'VITESSEVL sens 1 '!K121</f>
        <v>0</v>
      </c>
      <c r="L121" s="41">
        <f>'VITESSEPL sens 1 '!L121+'VITESSEVL sens 1 '!L121</f>
        <v>0</v>
      </c>
      <c r="M121" s="41">
        <f>'VITESSEPL sens 1 '!M121+'VITESSEVL sens 1 '!M121</f>
        <v>0</v>
      </c>
      <c r="N121" s="41">
        <f>'VITESSEPL sens 1 '!N121+'VITESSEVL sens 1 '!N121</f>
        <v>0</v>
      </c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B122" s="16" t="s">
        <v>25</v>
      </c>
      <c r="C122" s="20">
        <f>'VITESSEPL sens 1 '!C122+'VITESSEVL sens 1 '!C122</f>
        <v>0</v>
      </c>
      <c r="D122" s="41">
        <f>'VITESSEPL sens 1 '!D122+'VITESSEVL sens 1 '!D122</f>
        <v>0</v>
      </c>
      <c r="E122" s="41">
        <f>'VITESSEPL sens 1 '!E122+'VITESSEVL sens 1 '!E122</f>
        <v>1</v>
      </c>
      <c r="F122" s="41">
        <f>'VITESSEPL sens 1 '!F122+'VITESSEVL sens 1 '!F122</f>
        <v>0</v>
      </c>
      <c r="G122" s="41">
        <f>'VITESSEPL sens 1 '!G122+'VITESSEVL sens 1 '!G122</f>
        <v>3</v>
      </c>
      <c r="H122" s="41">
        <f>'VITESSEPL sens 1 '!H122+'VITESSEVL sens 1 '!H122</f>
        <v>1</v>
      </c>
      <c r="I122" s="41">
        <f>'VITESSEPL sens 1 '!I122+'VITESSEVL sens 1 '!I122</f>
        <v>1</v>
      </c>
      <c r="J122" s="41">
        <f>'VITESSEPL sens 1 '!J122+'VITESSEVL sens 1 '!J122</f>
        <v>1</v>
      </c>
      <c r="K122" s="41">
        <f>'VITESSEPL sens 1 '!K122+'VITESSEVL sens 1 '!K122</f>
        <v>1</v>
      </c>
      <c r="L122" s="41">
        <f>'VITESSEPL sens 1 '!L122+'VITESSEVL sens 1 '!L122</f>
        <v>0</v>
      </c>
      <c r="M122" s="41">
        <f>'VITESSEPL sens 1 '!M122+'VITESSEVL sens 1 '!M122</f>
        <v>0</v>
      </c>
      <c r="N122" s="41">
        <f>'VITESSEPL sens 1 '!N122+'VITESSEVL sens 1 '!N122</f>
        <v>0</v>
      </c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B123" s="16" t="s">
        <v>26</v>
      </c>
      <c r="C123" s="20">
        <f>'VITESSEPL sens 1 '!C123+'VITESSEVL sens 1 '!C123</f>
        <v>0</v>
      </c>
      <c r="D123" s="41">
        <f>'VITESSEPL sens 1 '!D123+'VITESSEVL sens 1 '!D123</f>
        <v>0</v>
      </c>
      <c r="E123" s="41">
        <f>'VITESSEPL sens 1 '!E123+'VITESSEVL sens 1 '!E123</f>
        <v>0</v>
      </c>
      <c r="F123" s="41">
        <f>'VITESSEPL sens 1 '!F123+'VITESSEVL sens 1 '!F123</f>
        <v>2</v>
      </c>
      <c r="G123" s="41">
        <f>'VITESSEPL sens 1 '!G123+'VITESSEVL sens 1 '!G123</f>
        <v>1</v>
      </c>
      <c r="H123" s="41">
        <f>'VITESSEPL sens 1 '!H123+'VITESSEVL sens 1 '!H123</f>
        <v>3</v>
      </c>
      <c r="I123" s="41">
        <f>'VITESSEPL sens 1 '!I123+'VITESSEVL sens 1 '!I123</f>
        <v>6</v>
      </c>
      <c r="J123" s="41">
        <f>'VITESSEPL sens 1 '!J123+'VITESSEVL sens 1 '!J123</f>
        <v>1</v>
      </c>
      <c r="K123" s="41">
        <f>'VITESSEPL sens 1 '!K123+'VITESSEVL sens 1 '!K123</f>
        <v>0</v>
      </c>
      <c r="L123" s="41">
        <f>'VITESSEPL sens 1 '!L123+'VITESSEVL sens 1 '!L123</f>
        <v>0</v>
      </c>
      <c r="M123" s="41">
        <f>'VITESSEPL sens 1 '!M123+'VITESSEVL sens 1 '!M123</f>
        <v>0</v>
      </c>
      <c r="N123" s="41">
        <f>'VITESSEPL sens 1 '!N123+'VITESSEVL sens 1 '!N123</f>
        <v>0</v>
      </c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B124" s="16" t="s">
        <v>27</v>
      </c>
      <c r="C124" s="20">
        <f>'VITESSEPL sens 1 '!C124+'VITESSEVL sens 1 '!C124</f>
        <v>0</v>
      </c>
      <c r="D124" s="41">
        <f>'VITESSEPL sens 1 '!D124+'VITESSEVL sens 1 '!D124</f>
        <v>0</v>
      </c>
      <c r="E124" s="41">
        <f>'VITESSEPL sens 1 '!E124+'VITESSEVL sens 1 '!E124</f>
        <v>0</v>
      </c>
      <c r="F124" s="41">
        <f>'VITESSEPL sens 1 '!F124+'VITESSEVL sens 1 '!F124</f>
        <v>0</v>
      </c>
      <c r="G124" s="41">
        <f>'VITESSEPL sens 1 '!G124+'VITESSEVL sens 1 '!G124</f>
        <v>0</v>
      </c>
      <c r="H124" s="41">
        <f>'VITESSEPL sens 1 '!H124+'VITESSEVL sens 1 '!H124</f>
        <v>0</v>
      </c>
      <c r="I124" s="41">
        <f>'VITESSEPL sens 1 '!I124+'VITESSEVL sens 1 '!I124</f>
        <v>1</v>
      </c>
      <c r="J124" s="41">
        <f>'VITESSEPL sens 1 '!J124+'VITESSEVL sens 1 '!J124</f>
        <v>1</v>
      </c>
      <c r="K124" s="41">
        <f>'VITESSEPL sens 1 '!K124+'VITESSEVL sens 1 '!K124</f>
        <v>0</v>
      </c>
      <c r="L124" s="41">
        <f>'VITESSEPL sens 1 '!L124+'VITESSEVL sens 1 '!L124</f>
        <v>1</v>
      </c>
      <c r="M124" s="41">
        <f>'VITESSEPL sens 1 '!M124+'VITESSEVL sens 1 '!M124</f>
        <v>0</v>
      </c>
      <c r="N124" s="41">
        <f>'VITESSEPL sens 1 '!N124+'VITESSEVL sens 1 '!N124</f>
        <v>0</v>
      </c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B125" s="16" t="s">
        <v>28</v>
      </c>
      <c r="C125" s="20">
        <f>'VITESSEPL sens 1 '!C125+'VITESSEVL sens 1 '!C125</f>
        <v>1</v>
      </c>
      <c r="D125" s="41">
        <f>'VITESSEPL sens 1 '!D125+'VITESSEVL sens 1 '!D125</f>
        <v>0</v>
      </c>
      <c r="E125" s="41">
        <f>'VITESSEPL sens 1 '!E125+'VITESSEVL sens 1 '!E125</f>
        <v>0</v>
      </c>
      <c r="F125" s="41">
        <f>'VITESSEPL sens 1 '!F125+'VITESSEVL sens 1 '!F125</f>
        <v>0</v>
      </c>
      <c r="G125" s="41">
        <f>'VITESSEPL sens 1 '!G125+'VITESSEVL sens 1 '!G125</f>
        <v>0</v>
      </c>
      <c r="H125" s="41">
        <f>'VITESSEPL sens 1 '!H125+'VITESSEVL sens 1 '!H125</f>
        <v>2</v>
      </c>
      <c r="I125" s="41">
        <f>'VITESSEPL sens 1 '!I125+'VITESSEVL sens 1 '!I125</f>
        <v>1</v>
      </c>
      <c r="J125" s="41">
        <f>'VITESSEPL sens 1 '!J125+'VITESSEVL sens 1 '!J125</f>
        <v>2</v>
      </c>
      <c r="K125" s="41">
        <f>'VITESSEPL sens 1 '!K125+'VITESSEVL sens 1 '!K125</f>
        <v>3</v>
      </c>
      <c r="L125" s="41">
        <f>'VITESSEPL sens 1 '!L125+'VITESSEVL sens 1 '!L125</f>
        <v>1</v>
      </c>
      <c r="M125" s="41">
        <f>'VITESSEPL sens 1 '!M125+'VITESSEVL sens 1 '!M125</f>
        <v>0</v>
      </c>
      <c r="N125" s="41">
        <f>'VITESSEPL sens 1 '!N125+'VITESSEVL sens 1 '!N125</f>
        <v>0</v>
      </c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B126" s="16" t="s">
        <v>29</v>
      </c>
      <c r="C126" s="20">
        <f>'VITESSEPL sens 1 '!C126+'VITESSEVL sens 1 '!C126</f>
        <v>0</v>
      </c>
      <c r="D126" s="41">
        <f>'VITESSEPL sens 1 '!D126+'VITESSEVL sens 1 '!D126</f>
        <v>2</v>
      </c>
      <c r="E126" s="41">
        <f>'VITESSEPL sens 1 '!E126+'VITESSEVL sens 1 '!E126</f>
        <v>0</v>
      </c>
      <c r="F126" s="41">
        <f>'VITESSEPL sens 1 '!F126+'VITESSEVL sens 1 '!F126</f>
        <v>0</v>
      </c>
      <c r="G126" s="41">
        <f>'VITESSEPL sens 1 '!G126+'VITESSEVL sens 1 '!G126</f>
        <v>0</v>
      </c>
      <c r="H126" s="41">
        <f>'VITESSEPL sens 1 '!H126+'VITESSEVL sens 1 '!H126</f>
        <v>3</v>
      </c>
      <c r="I126" s="41">
        <f>'VITESSEPL sens 1 '!I126+'VITESSEVL sens 1 '!I126</f>
        <v>3</v>
      </c>
      <c r="J126" s="41">
        <f>'VITESSEPL sens 1 '!J126+'VITESSEVL sens 1 '!J126</f>
        <v>3</v>
      </c>
      <c r="K126" s="41">
        <f>'VITESSEPL sens 1 '!K126+'VITESSEVL sens 1 '!K126</f>
        <v>2</v>
      </c>
      <c r="L126" s="41">
        <f>'VITESSEPL sens 1 '!L126+'VITESSEVL sens 1 '!L126</f>
        <v>1</v>
      </c>
      <c r="M126" s="41">
        <f>'VITESSEPL sens 1 '!M126+'VITESSEVL sens 1 '!M126</f>
        <v>0</v>
      </c>
      <c r="N126" s="41">
        <f>'VITESSEPL sens 1 '!N126+'VITESSEVL sens 1 '!N126</f>
        <v>0</v>
      </c>
      <c r="V126" s="4"/>
      <c r="W126" s="4">
        <v>6</v>
      </c>
      <c r="X126" s="86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B127" s="16" t="s">
        <v>30</v>
      </c>
      <c r="C127" s="20">
        <f>'VITESSEPL sens 1 '!C127+'VITESSEVL sens 1 '!C127</f>
        <v>0</v>
      </c>
      <c r="D127" s="41">
        <f>'VITESSEPL sens 1 '!D127+'VITESSEVL sens 1 '!D127</f>
        <v>0</v>
      </c>
      <c r="E127" s="41">
        <f>'VITESSEPL sens 1 '!E127+'VITESSEVL sens 1 '!E127</f>
        <v>0</v>
      </c>
      <c r="F127" s="41">
        <f>'VITESSEPL sens 1 '!F127+'VITESSEVL sens 1 '!F127</f>
        <v>0</v>
      </c>
      <c r="G127" s="41">
        <f>'VITESSEPL sens 1 '!G127+'VITESSEVL sens 1 '!G127</f>
        <v>1</v>
      </c>
      <c r="H127" s="41">
        <f>'VITESSEPL sens 1 '!H127+'VITESSEVL sens 1 '!H127</f>
        <v>6</v>
      </c>
      <c r="I127" s="41">
        <f>'VITESSEPL sens 1 '!I127+'VITESSEVL sens 1 '!I127</f>
        <v>5</v>
      </c>
      <c r="J127" s="41">
        <f>'VITESSEPL sens 1 '!J127+'VITESSEVL sens 1 '!J127</f>
        <v>7</v>
      </c>
      <c r="K127" s="41">
        <f>'VITESSEPL sens 1 '!K127+'VITESSEVL sens 1 '!K127</f>
        <v>1</v>
      </c>
      <c r="L127" s="41">
        <f>'VITESSEPL sens 1 '!L127+'VITESSEVL sens 1 '!L127</f>
        <v>2</v>
      </c>
      <c r="M127" s="41">
        <f>'VITESSEPL sens 1 '!M127+'VITESSEVL sens 1 '!M127</f>
        <v>1</v>
      </c>
      <c r="N127" s="41">
        <f>'VITESSEPL sens 1 '!N127+'VITESSEVL sens 1 '!N127</f>
        <v>0</v>
      </c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B128" s="16" t="s">
        <v>31</v>
      </c>
      <c r="C128" s="20">
        <f>'VITESSEPL sens 1 '!C128+'VITESSEVL sens 1 '!C128</f>
        <v>0</v>
      </c>
      <c r="D128" s="41">
        <f>'VITESSEPL sens 1 '!D128+'VITESSEVL sens 1 '!D128</f>
        <v>0</v>
      </c>
      <c r="E128" s="41">
        <f>'VITESSEPL sens 1 '!E128+'VITESSEVL sens 1 '!E128</f>
        <v>0</v>
      </c>
      <c r="F128" s="41">
        <f>'VITESSEPL sens 1 '!F128+'VITESSEVL sens 1 '!F128</f>
        <v>0</v>
      </c>
      <c r="G128" s="41">
        <f>'VITESSEPL sens 1 '!G128+'VITESSEVL sens 1 '!G128</f>
        <v>2</v>
      </c>
      <c r="H128" s="41">
        <f>'VITESSEPL sens 1 '!H128+'VITESSEVL sens 1 '!H128</f>
        <v>2</v>
      </c>
      <c r="I128" s="41">
        <f>'VITESSEPL sens 1 '!I128+'VITESSEVL sens 1 '!I128</f>
        <v>10</v>
      </c>
      <c r="J128" s="41">
        <f>'VITESSEPL sens 1 '!J128+'VITESSEVL sens 1 '!J128</f>
        <v>9</v>
      </c>
      <c r="K128" s="41">
        <f>'VITESSEPL sens 1 '!K128+'VITESSEVL sens 1 '!K128</f>
        <v>5</v>
      </c>
      <c r="L128" s="41">
        <f>'VITESSEPL sens 1 '!L128+'VITESSEVL sens 1 '!L128</f>
        <v>1</v>
      </c>
      <c r="M128" s="41">
        <f>'VITESSEPL sens 1 '!M128+'VITESSEVL sens 1 '!M128</f>
        <v>1</v>
      </c>
      <c r="N128" s="41">
        <f>'VITESSEPL sens 1 '!N128+'VITESSEVL sens 1 '!N128</f>
        <v>0</v>
      </c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:36" x14ac:dyDescent="0.25">
      <c r="B129" s="16" t="s">
        <v>32</v>
      </c>
      <c r="C129" s="20">
        <f>'VITESSEPL sens 1 '!C129+'VITESSEVL sens 1 '!C129</f>
        <v>0</v>
      </c>
      <c r="D129" s="41">
        <f>'VITESSEPL sens 1 '!D129+'VITESSEVL sens 1 '!D129</f>
        <v>0</v>
      </c>
      <c r="E129" s="41">
        <f>'VITESSEPL sens 1 '!E129+'VITESSEVL sens 1 '!E129</f>
        <v>1</v>
      </c>
      <c r="F129" s="41">
        <f>'VITESSEPL sens 1 '!F129+'VITESSEVL sens 1 '!F129</f>
        <v>0</v>
      </c>
      <c r="G129" s="41">
        <f>'VITESSEPL sens 1 '!G129+'VITESSEVL sens 1 '!G129</f>
        <v>0</v>
      </c>
      <c r="H129" s="41">
        <f>'VITESSEPL sens 1 '!H129+'VITESSEVL sens 1 '!H129</f>
        <v>3</v>
      </c>
      <c r="I129" s="41">
        <f>'VITESSEPL sens 1 '!I129+'VITESSEVL sens 1 '!I129</f>
        <v>5</v>
      </c>
      <c r="J129" s="41">
        <f>'VITESSEPL sens 1 '!J129+'VITESSEVL sens 1 '!J129</f>
        <v>4</v>
      </c>
      <c r="K129" s="41">
        <f>'VITESSEPL sens 1 '!K129+'VITESSEVL sens 1 '!K129</f>
        <v>4</v>
      </c>
      <c r="L129" s="41">
        <f>'VITESSEPL sens 1 '!L129+'VITESSEVL sens 1 '!L129</f>
        <v>1</v>
      </c>
      <c r="M129" s="41">
        <f>'VITESSEPL sens 1 '!M129+'VITESSEVL sens 1 '!M129</f>
        <v>0</v>
      </c>
      <c r="N129" s="41">
        <f>'VITESSEPL sens 1 '!N129+'VITESSEVL sens 1 '!N129</f>
        <v>0</v>
      </c>
      <c r="V129" s="4"/>
      <c r="W129" s="4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:36" x14ac:dyDescent="0.25">
      <c r="B130" s="16" t="s">
        <v>33</v>
      </c>
      <c r="C130" s="20">
        <f>'VITESSEPL sens 1 '!C130+'VITESSEVL sens 1 '!C130</f>
        <v>0</v>
      </c>
      <c r="D130" s="41">
        <f>'VITESSEPL sens 1 '!D130+'VITESSEVL sens 1 '!D130</f>
        <v>0</v>
      </c>
      <c r="E130" s="41">
        <f>'VITESSEPL sens 1 '!E130+'VITESSEVL sens 1 '!E130</f>
        <v>0</v>
      </c>
      <c r="F130" s="41">
        <f>'VITESSEPL sens 1 '!F130+'VITESSEVL sens 1 '!F130</f>
        <v>0</v>
      </c>
      <c r="G130" s="41">
        <f>'VITESSEPL sens 1 '!G130+'VITESSEVL sens 1 '!G130</f>
        <v>1</v>
      </c>
      <c r="H130" s="41">
        <f>'VITESSEPL sens 1 '!H130+'VITESSEVL sens 1 '!H130</f>
        <v>7</v>
      </c>
      <c r="I130" s="41">
        <f>'VITESSEPL sens 1 '!I130+'VITESSEVL sens 1 '!I130</f>
        <v>12</v>
      </c>
      <c r="J130" s="41">
        <f>'VITESSEPL sens 1 '!J130+'VITESSEVL sens 1 '!J130</f>
        <v>6</v>
      </c>
      <c r="K130" s="41">
        <f>'VITESSEPL sens 1 '!K130+'VITESSEVL sens 1 '!K130</f>
        <v>5</v>
      </c>
      <c r="L130" s="41">
        <f>'VITESSEPL sens 1 '!L130+'VITESSEVL sens 1 '!L130</f>
        <v>2</v>
      </c>
      <c r="M130" s="41">
        <f>'VITESSEPL sens 1 '!M130+'VITESSEVL sens 1 '!M130</f>
        <v>1</v>
      </c>
      <c r="N130" s="41">
        <f>'VITESSEPL sens 1 '!N130+'VITESSEVL sens 1 '!N130</f>
        <v>0</v>
      </c>
      <c r="V130" s="4"/>
      <c r="W130" s="4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:36" x14ac:dyDescent="0.25">
      <c r="B131" s="16" t="s">
        <v>34</v>
      </c>
      <c r="C131" s="20">
        <f>'VITESSEPL sens 1 '!C131+'VITESSEVL sens 1 '!C131</f>
        <v>0</v>
      </c>
      <c r="D131" s="41">
        <f>'VITESSEPL sens 1 '!D131+'VITESSEVL sens 1 '!D131</f>
        <v>0</v>
      </c>
      <c r="E131" s="41">
        <f>'VITESSEPL sens 1 '!E131+'VITESSEVL sens 1 '!E131</f>
        <v>0</v>
      </c>
      <c r="F131" s="41">
        <f>'VITESSEPL sens 1 '!F131+'VITESSEVL sens 1 '!F131</f>
        <v>0</v>
      </c>
      <c r="G131" s="41">
        <f>'VITESSEPL sens 1 '!G131+'VITESSEVL sens 1 '!G131</f>
        <v>1</v>
      </c>
      <c r="H131" s="41">
        <f>'VITESSEPL sens 1 '!H131+'VITESSEVL sens 1 '!H131</f>
        <v>6</v>
      </c>
      <c r="I131" s="41">
        <f>'VITESSEPL sens 1 '!I131+'VITESSEVL sens 1 '!I131</f>
        <v>6</v>
      </c>
      <c r="J131" s="41">
        <f>'VITESSEPL sens 1 '!J131+'VITESSEVL sens 1 '!J131</f>
        <v>5</v>
      </c>
      <c r="K131" s="41">
        <f>'VITESSEPL sens 1 '!K131+'VITESSEVL sens 1 '!K131</f>
        <v>2</v>
      </c>
      <c r="L131" s="41">
        <f>'VITESSEPL sens 1 '!L131+'VITESSEVL sens 1 '!L131</f>
        <v>3</v>
      </c>
      <c r="M131" s="41">
        <f>'VITESSEPL sens 1 '!M131+'VITESSEVL sens 1 '!M131</f>
        <v>0</v>
      </c>
      <c r="N131" s="41">
        <f>'VITESSEPL sens 1 '!N131+'VITESSEVL sens 1 '!N131</f>
        <v>0</v>
      </c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:36" x14ac:dyDescent="0.25">
      <c r="B132" s="16" t="s">
        <v>35</v>
      </c>
      <c r="C132" s="20">
        <f>'VITESSEPL sens 1 '!C132+'VITESSEVL sens 1 '!C132</f>
        <v>0</v>
      </c>
      <c r="D132" s="41">
        <f>'VITESSEPL sens 1 '!D132+'VITESSEVL sens 1 '!D132</f>
        <v>0</v>
      </c>
      <c r="E132" s="41">
        <f>'VITESSEPL sens 1 '!E132+'VITESSEVL sens 1 '!E132</f>
        <v>0</v>
      </c>
      <c r="F132" s="41">
        <f>'VITESSEPL sens 1 '!F132+'VITESSEVL sens 1 '!F132</f>
        <v>0</v>
      </c>
      <c r="G132" s="41">
        <f>'VITESSEPL sens 1 '!G132+'VITESSEVL sens 1 '!G132</f>
        <v>2</v>
      </c>
      <c r="H132" s="41">
        <f>'VITESSEPL sens 1 '!H132+'VITESSEVL sens 1 '!H132</f>
        <v>9</v>
      </c>
      <c r="I132" s="41">
        <f>'VITESSEPL sens 1 '!I132+'VITESSEVL sens 1 '!I132</f>
        <v>3</v>
      </c>
      <c r="J132" s="41">
        <f>'VITESSEPL sens 1 '!J132+'VITESSEVL sens 1 '!J132</f>
        <v>8</v>
      </c>
      <c r="K132" s="41">
        <f>'VITESSEPL sens 1 '!K132+'VITESSEVL sens 1 '!K132</f>
        <v>1</v>
      </c>
      <c r="L132" s="41">
        <f>'VITESSEPL sens 1 '!L132+'VITESSEVL sens 1 '!L132</f>
        <v>2</v>
      </c>
      <c r="M132" s="41">
        <f>'VITESSEPL sens 1 '!M132+'VITESSEVL sens 1 '!M132</f>
        <v>3</v>
      </c>
      <c r="N132" s="41">
        <f>'VITESSEPL sens 1 '!N132+'VITESSEVL sens 1 '!N132</f>
        <v>0</v>
      </c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:36" x14ac:dyDescent="0.25">
      <c r="B133" s="16" t="s">
        <v>36</v>
      </c>
      <c r="C133" s="20">
        <f>'VITESSEPL sens 1 '!C133+'VITESSEVL sens 1 '!C133</f>
        <v>0</v>
      </c>
      <c r="D133" s="41">
        <f>'VITESSEPL sens 1 '!D133+'VITESSEVL sens 1 '!D133</f>
        <v>0</v>
      </c>
      <c r="E133" s="41">
        <f>'VITESSEPL sens 1 '!E133+'VITESSEVL sens 1 '!E133</f>
        <v>0</v>
      </c>
      <c r="F133" s="41">
        <f>'VITESSEPL sens 1 '!F133+'VITESSEVL sens 1 '!F133</f>
        <v>0</v>
      </c>
      <c r="G133" s="41">
        <f>'VITESSEPL sens 1 '!G133+'VITESSEVL sens 1 '!G133</f>
        <v>0</v>
      </c>
      <c r="H133" s="41">
        <f>'VITESSEPL sens 1 '!H133+'VITESSEVL sens 1 '!H133</f>
        <v>0</v>
      </c>
      <c r="I133" s="41">
        <f>'VITESSEPL sens 1 '!I133+'VITESSEVL sens 1 '!I133</f>
        <v>6</v>
      </c>
      <c r="J133" s="41">
        <f>'VITESSEPL sens 1 '!J133+'VITESSEVL sens 1 '!J133</f>
        <v>3</v>
      </c>
      <c r="K133" s="41">
        <f>'VITESSEPL sens 1 '!K133+'VITESSEVL sens 1 '!K133</f>
        <v>8</v>
      </c>
      <c r="L133" s="41">
        <f>'VITESSEPL sens 1 '!L133+'VITESSEVL sens 1 '!L133</f>
        <v>3</v>
      </c>
      <c r="M133" s="41">
        <f>'VITESSEPL sens 1 '!M133+'VITESSEVL sens 1 '!M133</f>
        <v>0</v>
      </c>
      <c r="N133" s="41">
        <f>'VITESSEPL sens 1 '!N133+'VITESSEVL sens 1 '!N133</f>
        <v>0</v>
      </c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:36" x14ac:dyDescent="0.25">
      <c r="B134" s="16" t="s">
        <v>37</v>
      </c>
      <c r="C134" s="20">
        <f>'VITESSEPL sens 1 '!C134+'VITESSEVL sens 1 '!C134</f>
        <v>1</v>
      </c>
      <c r="D134" s="41">
        <f>'VITESSEPL sens 1 '!D134+'VITESSEVL sens 1 '!D134</f>
        <v>0</v>
      </c>
      <c r="E134" s="41">
        <f>'VITESSEPL sens 1 '!E134+'VITESSEVL sens 1 '!E134</f>
        <v>0</v>
      </c>
      <c r="F134" s="41">
        <f>'VITESSEPL sens 1 '!F134+'VITESSEVL sens 1 '!F134</f>
        <v>0</v>
      </c>
      <c r="G134" s="41">
        <f>'VITESSEPL sens 1 '!G134+'VITESSEVL sens 1 '!G134</f>
        <v>0</v>
      </c>
      <c r="H134" s="41">
        <f>'VITESSEPL sens 1 '!H134+'VITESSEVL sens 1 '!H134</f>
        <v>1</v>
      </c>
      <c r="I134" s="41">
        <f>'VITESSEPL sens 1 '!I134+'VITESSEVL sens 1 '!I134</f>
        <v>5</v>
      </c>
      <c r="J134" s="41">
        <f>'VITESSEPL sens 1 '!J134+'VITESSEVL sens 1 '!J134</f>
        <v>5</v>
      </c>
      <c r="K134" s="41">
        <f>'VITESSEPL sens 1 '!K134+'VITESSEVL sens 1 '!K134</f>
        <v>4</v>
      </c>
      <c r="L134" s="41">
        <f>'VITESSEPL sens 1 '!L134+'VITESSEVL sens 1 '!L134</f>
        <v>0</v>
      </c>
      <c r="M134" s="41">
        <f>'VITESSEPL sens 1 '!M134+'VITESSEVL sens 1 '!M134</f>
        <v>1</v>
      </c>
      <c r="N134" s="41">
        <f>'VITESSEPL sens 1 '!N134+'VITESSEVL sens 1 '!N134</f>
        <v>0</v>
      </c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:36" x14ac:dyDescent="0.25">
      <c r="B135" s="16" t="s">
        <v>38</v>
      </c>
      <c r="C135" s="20">
        <f>'VITESSEPL sens 1 '!C135+'VITESSEVL sens 1 '!C135</f>
        <v>1</v>
      </c>
      <c r="D135" s="41">
        <f>'VITESSEPL sens 1 '!D135+'VITESSEVL sens 1 '!D135</f>
        <v>0</v>
      </c>
      <c r="E135" s="41">
        <f>'VITESSEPL sens 1 '!E135+'VITESSEVL sens 1 '!E135</f>
        <v>0</v>
      </c>
      <c r="F135" s="41">
        <f>'VITESSEPL sens 1 '!F135+'VITESSEVL sens 1 '!F135</f>
        <v>0</v>
      </c>
      <c r="G135" s="41">
        <f>'VITESSEPL sens 1 '!G135+'VITESSEVL sens 1 '!G135</f>
        <v>1</v>
      </c>
      <c r="H135" s="41">
        <f>'VITESSEPL sens 1 '!H135+'VITESSEVL sens 1 '!H135</f>
        <v>4</v>
      </c>
      <c r="I135" s="41">
        <f>'VITESSEPL sens 1 '!I135+'VITESSEVL sens 1 '!I135</f>
        <v>8</v>
      </c>
      <c r="J135" s="41">
        <f>'VITESSEPL sens 1 '!J135+'VITESSEVL sens 1 '!J135</f>
        <v>4</v>
      </c>
      <c r="K135" s="41">
        <f>'VITESSEPL sens 1 '!K135+'VITESSEVL sens 1 '!K135</f>
        <v>6</v>
      </c>
      <c r="L135" s="41">
        <f>'VITESSEPL sens 1 '!L135+'VITESSEVL sens 1 '!L135</f>
        <v>2</v>
      </c>
      <c r="M135" s="41">
        <f>'VITESSEPL sens 1 '!M135+'VITESSEVL sens 1 '!M135</f>
        <v>2</v>
      </c>
      <c r="N135" s="41">
        <f>'VITESSEPL sens 1 '!N135+'VITESSEVL sens 1 '!N135</f>
        <v>0</v>
      </c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:36" x14ac:dyDescent="0.25">
      <c r="B136" s="16" t="s">
        <v>39</v>
      </c>
      <c r="C136" s="20">
        <f>'VITESSEPL sens 1 '!C136+'VITESSEVL sens 1 '!C136</f>
        <v>0</v>
      </c>
      <c r="D136" s="41">
        <f>'VITESSEPL sens 1 '!D136+'VITESSEVL sens 1 '!D136</f>
        <v>0</v>
      </c>
      <c r="E136" s="41">
        <f>'VITESSEPL sens 1 '!E136+'VITESSEVL sens 1 '!E136</f>
        <v>0</v>
      </c>
      <c r="F136" s="41">
        <f>'VITESSEPL sens 1 '!F136+'VITESSEVL sens 1 '!F136</f>
        <v>0</v>
      </c>
      <c r="G136" s="41">
        <f>'VITESSEPL sens 1 '!G136+'VITESSEVL sens 1 '!G136</f>
        <v>1</v>
      </c>
      <c r="H136" s="41">
        <f>'VITESSEPL sens 1 '!H136+'VITESSEVL sens 1 '!H136</f>
        <v>8</v>
      </c>
      <c r="I136" s="41">
        <f>'VITESSEPL sens 1 '!I136+'VITESSEVL sens 1 '!I136</f>
        <v>8</v>
      </c>
      <c r="J136" s="41">
        <f>'VITESSEPL sens 1 '!J136+'VITESSEVL sens 1 '!J136</f>
        <v>10</v>
      </c>
      <c r="K136" s="41">
        <f>'VITESSEPL sens 1 '!K136+'VITESSEVL sens 1 '!K136</f>
        <v>6</v>
      </c>
      <c r="L136" s="41">
        <f>'VITESSEPL sens 1 '!L136+'VITESSEVL sens 1 '!L136</f>
        <v>3</v>
      </c>
      <c r="M136" s="41">
        <f>'VITESSEPL sens 1 '!M136+'VITESSEVL sens 1 '!M136</f>
        <v>1</v>
      </c>
      <c r="N136" s="41">
        <f>'VITESSEPL sens 1 '!N136+'VITESSEVL sens 1 '!N136</f>
        <v>0</v>
      </c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:36" x14ac:dyDescent="0.25">
      <c r="B137" s="16" t="s">
        <v>40</v>
      </c>
      <c r="C137" s="20">
        <f>'VITESSEPL sens 1 '!C137+'VITESSEVL sens 1 '!C137</f>
        <v>0</v>
      </c>
      <c r="D137" s="41">
        <f>'VITESSEPL sens 1 '!D137+'VITESSEVL sens 1 '!D137</f>
        <v>0</v>
      </c>
      <c r="E137" s="41">
        <f>'VITESSEPL sens 1 '!E137+'VITESSEVL sens 1 '!E137</f>
        <v>0</v>
      </c>
      <c r="F137" s="41">
        <f>'VITESSEPL sens 1 '!F137+'VITESSEVL sens 1 '!F137</f>
        <v>0</v>
      </c>
      <c r="G137" s="41">
        <f>'VITESSEPL sens 1 '!G137+'VITESSEVL sens 1 '!G137</f>
        <v>0</v>
      </c>
      <c r="H137" s="41">
        <f>'VITESSEPL sens 1 '!H137+'VITESSEVL sens 1 '!H137</f>
        <v>3</v>
      </c>
      <c r="I137" s="41">
        <f>'VITESSEPL sens 1 '!I137+'VITESSEVL sens 1 '!I137</f>
        <v>6</v>
      </c>
      <c r="J137" s="41">
        <f>'VITESSEPL sens 1 '!J137+'VITESSEVL sens 1 '!J137</f>
        <v>7</v>
      </c>
      <c r="K137" s="41">
        <f>'VITESSEPL sens 1 '!K137+'VITESSEVL sens 1 '!K137</f>
        <v>1</v>
      </c>
      <c r="L137" s="41">
        <f>'VITESSEPL sens 1 '!L137+'VITESSEVL sens 1 '!L137</f>
        <v>5</v>
      </c>
      <c r="M137" s="41">
        <f>'VITESSEPL sens 1 '!M137+'VITESSEVL sens 1 '!M137</f>
        <v>3</v>
      </c>
      <c r="N137" s="41">
        <f>'VITESSEPL sens 1 '!N137+'VITESSEVL sens 1 '!N137</f>
        <v>0</v>
      </c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:36" x14ac:dyDescent="0.25">
      <c r="B138" s="16" t="s">
        <v>41</v>
      </c>
      <c r="C138" s="20">
        <f>'VITESSEPL sens 1 '!C138+'VITESSEVL sens 1 '!C138</f>
        <v>0</v>
      </c>
      <c r="D138" s="41">
        <f>'VITESSEPL sens 1 '!D138+'VITESSEVL sens 1 '!D138</f>
        <v>0</v>
      </c>
      <c r="E138" s="41">
        <f>'VITESSEPL sens 1 '!E138+'VITESSEVL sens 1 '!E138</f>
        <v>0</v>
      </c>
      <c r="F138" s="41">
        <f>'VITESSEPL sens 1 '!F138+'VITESSEVL sens 1 '!F138</f>
        <v>0</v>
      </c>
      <c r="G138" s="41">
        <f>'VITESSEPL sens 1 '!G138+'VITESSEVL sens 1 '!G138</f>
        <v>1</v>
      </c>
      <c r="H138" s="41">
        <f>'VITESSEPL sens 1 '!H138+'VITESSEVL sens 1 '!H138</f>
        <v>2</v>
      </c>
      <c r="I138" s="41">
        <f>'VITESSEPL sens 1 '!I138+'VITESSEVL sens 1 '!I138</f>
        <v>3</v>
      </c>
      <c r="J138" s="41">
        <f>'VITESSEPL sens 1 '!J138+'VITESSEVL sens 1 '!J138</f>
        <v>5</v>
      </c>
      <c r="K138" s="41">
        <f>'VITESSEPL sens 1 '!K138+'VITESSEVL sens 1 '!K138</f>
        <v>4</v>
      </c>
      <c r="L138" s="41">
        <f>'VITESSEPL sens 1 '!L138+'VITESSEVL sens 1 '!L138</f>
        <v>2</v>
      </c>
      <c r="M138" s="41">
        <f>'VITESSEPL sens 1 '!M138+'VITESSEVL sens 1 '!M138</f>
        <v>0</v>
      </c>
      <c r="N138" s="41">
        <f>'VITESSEPL sens 1 '!N138+'VITESSEVL sens 1 '!N138</f>
        <v>0</v>
      </c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:36" x14ac:dyDescent="0.25">
      <c r="B139" s="16" t="s">
        <v>42</v>
      </c>
      <c r="C139" s="20">
        <f>'VITESSEPL sens 1 '!C139+'VITESSEVL sens 1 '!C139</f>
        <v>0</v>
      </c>
      <c r="D139" s="41">
        <f>'VITESSEPL sens 1 '!D139+'VITESSEVL sens 1 '!D139</f>
        <v>0</v>
      </c>
      <c r="E139" s="41">
        <f>'VITESSEPL sens 1 '!E139+'VITESSEVL sens 1 '!E139</f>
        <v>0</v>
      </c>
      <c r="F139" s="41">
        <f>'VITESSEPL sens 1 '!F139+'VITESSEVL sens 1 '!F139</f>
        <v>0</v>
      </c>
      <c r="G139" s="41">
        <f>'VITESSEPL sens 1 '!G139+'VITESSEVL sens 1 '!G139</f>
        <v>0</v>
      </c>
      <c r="H139" s="41">
        <f>'VITESSEPL sens 1 '!H139+'VITESSEVL sens 1 '!H139</f>
        <v>0</v>
      </c>
      <c r="I139" s="41">
        <f>'VITESSEPL sens 1 '!I139+'VITESSEVL sens 1 '!I139</f>
        <v>4</v>
      </c>
      <c r="J139" s="41">
        <f>'VITESSEPL sens 1 '!J139+'VITESSEVL sens 1 '!J139</f>
        <v>1</v>
      </c>
      <c r="K139" s="41">
        <f>'VITESSEPL sens 1 '!K139+'VITESSEVL sens 1 '!K139</f>
        <v>4</v>
      </c>
      <c r="L139" s="41">
        <f>'VITESSEPL sens 1 '!L139+'VITESSEVL sens 1 '!L139</f>
        <v>1</v>
      </c>
      <c r="M139" s="41">
        <f>'VITESSEPL sens 1 '!M139+'VITESSEVL sens 1 '!M139</f>
        <v>0</v>
      </c>
      <c r="N139" s="41">
        <f>'VITESSEPL sens 1 '!N139+'VITESSEVL sens 1 '!N139</f>
        <v>0</v>
      </c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:36" x14ac:dyDescent="0.25">
      <c r="B140" s="76" t="s">
        <v>43</v>
      </c>
      <c r="C140" s="20">
        <f>'VITESSEPL sens 1 '!C140+'VITESSEVL sens 1 '!C140</f>
        <v>0</v>
      </c>
      <c r="D140" s="41">
        <f>'VITESSEPL sens 1 '!D140+'VITESSEVL sens 1 '!D140</f>
        <v>0</v>
      </c>
      <c r="E140" s="41">
        <f>'VITESSEPL sens 1 '!E140+'VITESSEVL sens 1 '!E140</f>
        <v>0</v>
      </c>
      <c r="F140" s="41">
        <f>'VITESSEPL sens 1 '!F140+'VITESSEVL sens 1 '!F140</f>
        <v>0</v>
      </c>
      <c r="G140" s="41">
        <f>'VITESSEPL sens 1 '!G140+'VITESSEVL sens 1 '!G140</f>
        <v>0</v>
      </c>
      <c r="H140" s="41">
        <f>'VITESSEPL sens 1 '!H140+'VITESSEVL sens 1 '!H140</f>
        <v>0</v>
      </c>
      <c r="I140" s="41">
        <f>'VITESSEPL sens 1 '!I140+'VITESSEVL sens 1 '!I140</f>
        <v>6</v>
      </c>
      <c r="J140" s="41">
        <f>'VITESSEPL sens 1 '!J140+'VITESSEVL sens 1 '!J140</f>
        <v>1</v>
      </c>
      <c r="K140" s="41">
        <f>'VITESSEPL sens 1 '!K140+'VITESSEVL sens 1 '!K140</f>
        <v>0</v>
      </c>
      <c r="L140" s="41">
        <f>'VITESSEPL sens 1 '!L140+'VITESSEVL sens 1 '!L140</f>
        <v>0</v>
      </c>
      <c r="M140" s="41">
        <f>'VITESSEPL sens 1 '!M140+'VITESSEVL sens 1 '!M140</f>
        <v>0</v>
      </c>
      <c r="N140" s="41">
        <f>'VITESSEPL sens 1 '!N140+'VITESSEVL sens 1 '!N140</f>
        <v>0</v>
      </c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:36" ht="13.2" thickBot="1" x14ac:dyDescent="0.3">
      <c r="B141" s="85" t="s">
        <v>44</v>
      </c>
      <c r="C141" s="20">
        <f>'VITESSEPL sens 1 '!C141+'VITESSEVL sens 1 '!C141</f>
        <v>0</v>
      </c>
      <c r="D141" s="41">
        <f>'VITESSEPL sens 1 '!D141+'VITESSEVL sens 1 '!D141</f>
        <v>0</v>
      </c>
      <c r="E141" s="41">
        <f>'VITESSEPL sens 1 '!E141+'VITESSEVL sens 1 '!E141</f>
        <v>0</v>
      </c>
      <c r="F141" s="41">
        <f>'VITESSEPL sens 1 '!F141+'VITESSEVL sens 1 '!F141</f>
        <v>0</v>
      </c>
      <c r="G141" s="41">
        <f>'VITESSEPL sens 1 '!G141+'VITESSEVL sens 1 '!G141</f>
        <v>0</v>
      </c>
      <c r="H141" s="41">
        <f>'VITESSEPL sens 1 '!H141+'VITESSEVL sens 1 '!H141</f>
        <v>0</v>
      </c>
      <c r="I141" s="41">
        <f>'VITESSEPL sens 1 '!I141+'VITESSEVL sens 1 '!I141</f>
        <v>2</v>
      </c>
      <c r="J141" s="41">
        <f>'VITESSEPL sens 1 '!J141+'VITESSEVL sens 1 '!J141</f>
        <v>1</v>
      </c>
      <c r="K141" s="41">
        <f>'VITESSEPL sens 1 '!K141+'VITESSEVL sens 1 '!K141</f>
        <v>0</v>
      </c>
      <c r="L141" s="41">
        <f>'VITESSEPL sens 1 '!L141+'VITESSEVL sens 1 '!L141</f>
        <v>0</v>
      </c>
      <c r="M141" s="41">
        <f>'VITESSEPL sens 1 '!M141+'VITESSEVL sens 1 '!M141</f>
        <v>1</v>
      </c>
      <c r="N141" s="41">
        <f>'VITESSEPL sens 1 '!N141+'VITESSEVL sens 1 '!N141</f>
        <v>0</v>
      </c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:36" ht="13.8" thickTop="1" thickBot="1" x14ac:dyDescent="0.3">
      <c r="B142" s="52" t="s">
        <v>62</v>
      </c>
      <c r="C142" s="53">
        <f t="shared" ref="C142:N142" si="5">SUM(C118:C141)</f>
        <v>3</v>
      </c>
      <c r="D142" s="53">
        <f t="shared" si="5"/>
        <v>2</v>
      </c>
      <c r="E142" s="53">
        <f t="shared" si="5"/>
        <v>3</v>
      </c>
      <c r="F142" s="53">
        <f t="shared" si="5"/>
        <v>2</v>
      </c>
      <c r="G142" s="53">
        <f t="shared" si="5"/>
        <v>15</v>
      </c>
      <c r="H142" s="53">
        <f t="shared" si="5"/>
        <v>60</v>
      </c>
      <c r="I142" s="53">
        <f t="shared" si="5"/>
        <v>106</v>
      </c>
      <c r="J142" s="53">
        <f t="shared" si="5"/>
        <v>93</v>
      </c>
      <c r="K142" s="53">
        <f t="shared" si="5"/>
        <v>59</v>
      </c>
      <c r="L142" s="53">
        <f t="shared" si="5"/>
        <v>30</v>
      </c>
      <c r="M142" s="53">
        <f t="shared" si="5"/>
        <v>14</v>
      </c>
      <c r="N142" s="53">
        <f t="shared" si="5"/>
        <v>0</v>
      </c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:36" ht="13.2" thickTop="1" x14ac:dyDescent="0.25">
      <c r="B143" s="16" t="s">
        <v>5</v>
      </c>
      <c r="C143" s="62">
        <f>C142/N145</f>
        <v>7.7519379844961239E-3</v>
      </c>
      <c r="D143" s="62">
        <f>D142/N145</f>
        <v>5.1679586563307496E-3</v>
      </c>
      <c r="E143" s="62">
        <f>E142/N145</f>
        <v>7.7519379844961239E-3</v>
      </c>
      <c r="F143" s="62">
        <f>F142/N145</f>
        <v>5.1679586563307496E-3</v>
      </c>
      <c r="G143" s="62">
        <f>G142/N145</f>
        <v>3.875968992248062E-2</v>
      </c>
      <c r="H143" s="62">
        <f>H142/N145</f>
        <v>0.15503875968992248</v>
      </c>
      <c r="I143" s="62">
        <f>I142/N145</f>
        <v>0.27390180878552972</v>
      </c>
      <c r="J143" s="62">
        <f>J142/N145</f>
        <v>0.24031007751937986</v>
      </c>
      <c r="K143" s="62">
        <f>K142/N145</f>
        <v>0.15245478036175711</v>
      </c>
      <c r="L143" s="62">
        <f>L142/N145</f>
        <v>7.7519379844961239E-2</v>
      </c>
      <c r="M143" s="62">
        <f>M142/N145</f>
        <v>3.6175710594315243E-2</v>
      </c>
      <c r="N143" s="62">
        <f>N142/N145</f>
        <v>0</v>
      </c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:36" ht="13.2" thickBot="1" x14ac:dyDescent="0.3">
      <c r="B144" s="25" t="s">
        <v>63</v>
      </c>
      <c r="C144" s="63">
        <f t="shared" ref="C144:N144" si="6">C142/24</f>
        <v>0.125</v>
      </c>
      <c r="D144" s="63">
        <f t="shared" si="6"/>
        <v>8.3333333333333329E-2</v>
      </c>
      <c r="E144" s="63">
        <f t="shared" si="6"/>
        <v>0.125</v>
      </c>
      <c r="F144" s="63">
        <f t="shared" si="6"/>
        <v>8.3333333333333329E-2</v>
      </c>
      <c r="G144" s="63">
        <f t="shared" si="6"/>
        <v>0.625</v>
      </c>
      <c r="H144" s="63">
        <f t="shared" si="6"/>
        <v>2.5</v>
      </c>
      <c r="I144" s="63">
        <f t="shared" si="6"/>
        <v>4.416666666666667</v>
      </c>
      <c r="J144" s="63">
        <f t="shared" si="6"/>
        <v>3.875</v>
      </c>
      <c r="K144" s="63">
        <f t="shared" si="6"/>
        <v>2.4583333333333335</v>
      </c>
      <c r="L144" s="63">
        <f t="shared" si="6"/>
        <v>1.25</v>
      </c>
      <c r="M144" s="63">
        <f t="shared" si="6"/>
        <v>0.58333333333333337</v>
      </c>
      <c r="N144" s="63">
        <f t="shared" si="6"/>
        <v>0</v>
      </c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:36" ht="13.8" thickTop="1" thickBot="1" x14ac:dyDescent="0.3">
      <c r="B145" s="64"/>
      <c r="C145" s="64"/>
      <c r="D145" s="64"/>
      <c r="E145" s="64"/>
      <c r="L145" s="65" t="s">
        <v>53</v>
      </c>
      <c r="M145" s="66"/>
      <c r="N145" s="67">
        <f>SUM(C118:N141)</f>
        <v>387</v>
      </c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:36" ht="3" customHeight="1" thickTop="1" x14ac:dyDescent="0.25">
      <c r="L146" s="3"/>
      <c r="M146" s="3"/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:36" ht="4.5" customHeight="1" x14ac:dyDescent="0.25">
      <c r="L147" s="3"/>
      <c r="M147" s="3"/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:36" ht="13.8" x14ac:dyDescent="0.25">
      <c r="B148" s="57" t="s">
        <v>64</v>
      </c>
      <c r="L148" s="3"/>
      <c r="M148" s="3"/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:36" x14ac:dyDescent="0.25">
      <c r="L149" s="3"/>
      <c r="M149" s="3"/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:36" x14ac:dyDescent="0.25">
      <c r="L150" s="3"/>
      <c r="M150" s="3"/>
      <c r="V150" s="4"/>
      <c r="W150" s="4">
        <v>7</v>
      </c>
      <c r="X150" s="86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:36" x14ac:dyDescent="0.25">
      <c r="L151" s="3"/>
      <c r="M151" s="3"/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:36" x14ac:dyDescent="0.25">
      <c r="L152" s="3"/>
      <c r="M152" s="3"/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:36" x14ac:dyDescent="0.25">
      <c r="L153" s="3"/>
      <c r="M153" s="3"/>
      <c r="V153" s="4"/>
      <c r="W153" s="4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:36" x14ac:dyDescent="0.25">
      <c r="L154" s="3"/>
      <c r="M154" s="3"/>
      <c r="V154" s="4"/>
      <c r="W154" s="4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:36" ht="8.25" customHeight="1" x14ac:dyDescent="0.25">
      <c r="L155" s="3"/>
      <c r="M155" s="3"/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:36" x14ac:dyDescent="0.25">
      <c r="L156" s="3"/>
      <c r="M156" s="3"/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:36" x14ac:dyDescent="0.25">
      <c r="L157" s="3"/>
      <c r="M157" s="3"/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:36" x14ac:dyDescent="0.25">
      <c r="L158" s="3"/>
      <c r="M158" s="3"/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:36" x14ac:dyDescent="0.25">
      <c r="L159" s="3"/>
      <c r="M159" s="3"/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:36" x14ac:dyDescent="0.25">
      <c r="L160" s="3"/>
      <c r="M160" s="3"/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:36" x14ac:dyDescent="0.25">
      <c r="L161" s="3"/>
      <c r="M161" s="3"/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:36" x14ac:dyDescent="0.25">
      <c r="L162" s="3"/>
      <c r="M162" s="3"/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:36" x14ac:dyDescent="0.25">
      <c r="L163" s="3"/>
      <c r="M163" s="3"/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:36" x14ac:dyDescent="0.25">
      <c r="L164" s="3"/>
      <c r="M164" s="3"/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:36" x14ac:dyDescent="0.25">
      <c r="L165" s="3"/>
      <c r="M165" s="3"/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:36" x14ac:dyDescent="0.25">
      <c r="L166" s="3"/>
      <c r="M166" s="3"/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:36" x14ac:dyDescent="0.25">
      <c r="L167" s="3"/>
      <c r="M167" s="3"/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:36" x14ac:dyDescent="0.25">
      <c r="L168" s="3"/>
      <c r="M168" s="3"/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:36" x14ac:dyDescent="0.25">
      <c r="L169" s="3"/>
      <c r="M169" s="3"/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:36" x14ac:dyDescent="0.25">
      <c r="L170" s="3"/>
      <c r="M170" s="3"/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:36" x14ac:dyDescent="0.25">
      <c r="L171" s="3"/>
      <c r="M171" s="3"/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:36" ht="13.8" x14ac:dyDescent="0.25">
      <c r="B172" s="57" t="s">
        <v>61</v>
      </c>
      <c r="G172" s="364">
        <f>AA4</f>
        <v>43723</v>
      </c>
      <c r="H172" s="364"/>
      <c r="I172" s="364"/>
      <c r="J172" s="364"/>
      <c r="L172" s="3"/>
      <c r="M172" s="3"/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:36" ht="13.2" thickBot="1" x14ac:dyDescent="0.3">
      <c r="L173" s="3"/>
      <c r="M173" s="3"/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:36" ht="13.5" customHeight="1" thickTop="1" x14ac:dyDescent="0.25">
      <c r="B174" s="73">
        <f>G172</f>
        <v>43723</v>
      </c>
      <c r="C174" s="367" t="str">
        <f t="shared" ref="C174:N174" si="7">C116</f>
        <v>de 0 à 30</v>
      </c>
      <c r="D174" s="365" t="str">
        <f t="shared" si="7"/>
        <v>de 30 à 40</v>
      </c>
      <c r="E174" s="365" t="str">
        <f t="shared" si="7"/>
        <v>de 40 à 50</v>
      </c>
      <c r="F174" s="365" t="str">
        <f t="shared" si="7"/>
        <v>de 50 à 60</v>
      </c>
      <c r="G174" s="365" t="str">
        <f t="shared" si="7"/>
        <v>de 60 à 70</v>
      </c>
      <c r="H174" s="365" t="str">
        <f t="shared" si="7"/>
        <v>de 70 à 80</v>
      </c>
      <c r="I174" s="365" t="str">
        <f t="shared" si="7"/>
        <v>de 80 à 90</v>
      </c>
      <c r="J174" s="365" t="str">
        <f t="shared" si="7"/>
        <v>de 90 à 100</v>
      </c>
      <c r="K174" s="365" t="str">
        <f t="shared" si="7"/>
        <v>de 100 à 110</v>
      </c>
      <c r="L174" s="365" t="str">
        <f t="shared" si="7"/>
        <v>de 110 à 120</v>
      </c>
      <c r="M174" s="365" t="str">
        <f t="shared" si="7"/>
        <v>de 120 à 130</v>
      </c>
      <c r="N174" s="365" t="str">
        <f t="shared" si="7"/>
        <v>plus de 150</v>
      </c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:36" ht="13.5" customHeight="1" thickBot="1" x14ac:dyDescent="0.3">
      <c r="B175" s="25"/>
      <c r="C175" s="368"/>
      <c r="D175" s="366"/>
      <c r="E175" s="366"/>
      <c r="F175" s="366"/>
      <c r="G175" s="366"/>
      <c r="H175" s="366"/>
      <c r="I175" s="366"/>
      <c r="J175" s="366"/>
      <c r="K175" s="366"/>
      <c r="L175" s="366"/>
      <c r="M175" s="366"/>
      <c r="N175" s="366"/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:36" ht="13.5" customHeight="1" thickTop="1" x14ac:dyDescent="0.25">
      <c r="B176" s="16" t="s">
        <v>21</v>
      </c>
      <c r="C176" s="20">
        <f>'VITESSEPL sens 1 '!C176+'VITESSEVL sens 1 '!C176</f>
        <v>0</v>
      </c>
      <c r="D176" s="41">
        <f>'VITESSEPL sens 1 '!D176+'VITESSEVL sens 1 '!D176</f>
        <v>0</v>
      </c>
      <c r="E176" s="41">
        <f>'VITESSEPL sens 1 '!E176+'VITESSEVL sens 1 '!E176</f>
        <v>0</v>
      </c>
      <c r="F176" s="41">
        <f>'VITESSEPL sens 1 '!F176+'VITESSEVL sens 1 '!F176</f>
        <v>0</v>
      </c>
      <c r="G176" s="41">
        <f>'VITESSEPL sens 1 '!G176+'VITESSEVL sens 1 '!G176</f>
        <v>0</v>
      </c>
      <c r="H176" s="41">
        <f>'VITESSEPL sens 1 '!H176+'VITESSEVL sens 1 '!H176</f>
        <v>1</v>
      </c>
      <c r="I176" s="41">
        <f>'VITESSEPL sens 1 '!I176+'VITESSEVL sens 1 '!I176</f>
        <v>0</v>
      </c>
      <c r="J176" s="41">
        <f>'VITESSEPL sens 1 '!J176+'VITESSEVL sens 1 '!J176</f>
        <v>2</v>
      </c>
      <c r="K176" s="41">
        <f>'VITESSEPL sens 1 '!K176+'VITESSEVL sens 1 '!K176</f>
        <v>2</v>
      </c>
      <c r="L176" s="41">
        <f>'VITESSEPL sens 1 '!L176+'VITESSEVL sens 1 '!L176</f>
        <v>1</v>
      </c>
      <c r="M176" s="41">
        <f>'VITESSEPL sens 1 '!M176+'VITESSEVL sens 1 '!M176</f>
        <v>0</v>
      </c>
      <c r="N176" s="41">
        <f>'VITESSEPL sens 1 '!N176+'VITESSEVL sens 1 '!N176</f>
        <v>0</v>
      </c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:36" ht="13.5" customHeight="1" x14ac:dyDescent="0.25">
      <c r="B177" s="16" t="s">
        <v>22</v>
      </c>
      <c r="C177" s="20">
        <f>'VITESSEPL sens 1 '!C177+'VITESSEVL sens 1 '!C177</f>
        <v>0</v>
      </c>
      <c r="D177" s="41">
        <f>'VITESSEPL sens 1 '!D177+'VITESSEVL sens 1 '!D177</f>
        <v>0</v>
      </c>
      <c r="E177" s="41">
        <f>'VITESSEPL sens 1 '!E177+'VITESSEVL sens 1 '!E177</f>
        <v>0</v>
      </c>
      <c r="F177" s="41">
        <f>'VITESSEPL sens 1 '!F177+'VITESSEVL sens 1 '!F177</f>
        <v>0</v>
      </c>
      <c r="G177" s="41">
        <f>'VITESSEPL sens 1 '!G177+'VITESSEVL sens 1 '!G177</f>
        <v>0</v>
      </c>
      <c r="H177" s="41">
        <f>'VITESSEPL sens 1 '!H177+'VITESSEVL sens 1 '!H177</f>
        <v>0</v>
      </c>
      <c r="I177" s="41">
        <f>'VITESSEPL sens 1 '!I177+'VITESSEVL sens 1 '!I177</f>
        <v>1</v>
      </c>
      <c r="J177" s="41">
        <f>'VITESSEPL sens 1 '!J177+'VITESSEVL sens 1 '!J177</f>
        <v>0</v>
      </c>
      <c r="K177" s="41">
        <f>'VITESSEPL sens 1 '!K177+'VITESSEVL sens 1 '!K177</f>
        <v>0</v>
      </c>
      <c r="L177" s="41">
        <f>'VITESSEPL sens 1 '!L177+'VITESSEVL sens 1 '!L177</f>
        <v>0</v>
      </c>
      <c r="M177" s="41">
        <f>'VITESSEPL sens 1 '!M177+'VITESSEVL sens 1 '!M177</f>
        <v>0</v>
      </c>
      <c r="N177" s="41">
        <f>'VITESSEPL sens 1 '!N177+'VITESSEVL sens 1 '!N177</f>
        <v>0</v>
      </c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:36" ht="13.5" customHeight="1" x14ac:dyDescent="0.25">
      <c r="B178" s="16" t="s">
        <v>23</v>
      </c>
      <c r="C178" s="20">
        <f>'VITESSEPL sens 1 '!C178+'VITESSEVL sens 1 '!C178</f>
        <v>0</v>
      </c>
      <c r="D178" s="41">
        <f>'VITESSEPL sens 1 '!D178+'VITESSEVL sens 1 '!D178</f>
        <v>0</v>
      </c>
      <c r="E178" s="41">
        <f>'VITESSEPL sens 1 '!E178+'VITESSEVL sens 1 '!E178</f>
        <v>0</v>
      </c>
      <c r="F178" s="41">
        <f>'VITESSEPL sens 1 '!F178+'VITESSEVL sens 1 '!F178</f>
        <v>0</v>
      </c>
      <c r="G178" s="41">
        <f>'VITESSEPL sens 1 '!G178+'VITESSEVL sens 1 '!G178</f>
        <v>0</v>
      </c>
      <c r="H178" s="41">
        <f>'VITESSEPL sens 1 '!H178+'VITESSEVL sens 1 '!H178</f>
        <v>1</v>
      </c>
      <c r="I178" s="41">
        <f>'VITESSEPL sens 1 '!I178+'VITESSEVL sens 1 '!I178</f>
        <v>0</v>
      </c>
      <c r="J178" s="41">
        <f>'VITESSEPL sens 1 '!J178+'VITESSEVL sens 1 '!J178</f>
        <v>0</v>
      </c>
      <c r="K178" s="41">
        <f>'VITESSEPL sens 1 '!K178+'VITESSEVL sens 1 '!K178</f>
        <v>1</v>
      </c>
      <c r="L178" s="41">
        <f>'VITESSEPL sens 1 '!L178+'VITESSEVL sens 1 '!L178</f>
        <v>0</v>
      </c>
      <c r="M178" s="41">
        <f>'VITESSEPL sens 1 '!M178+'VITESSEVL sens 1 '!M178</f>
        <v>0</v>
      </c>
      <c r="N178" s="41">
        <f>'VITESSEPL sens 1 '!N178+'VITESSEVL sens 1 '!N178</f>
        <v>0</v>
      </c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:36" ht="13.5" customHeight="1" x14ac:dyDescent="0.25">
      <c r="B179" s="16" t="s">
        <v>24</v>
      </c>
      <c r="C179" s="20">
        <f>'VITESSEPL sens 1 '!C179+'VITESSEVL sens 1 '!C179</f>
        <v>0</v>
      </c>
      <c r="D179" s="41">
        <f>'VITESSEPL sens 1 '!D179+'VITESSEVL sens 1 '!D179</f>
        <v>0</v>
      </c>
      <c r="E179" s="41">
        <f>'VITESSEPL sens 1 '!E179+'VITESSEVL sens 1 '!E179</f>
        <v>0</v>
      </c>
      <c r="F179" s="41">
        <f>'VITESSEPL sens 1 '!F179+'VITESSEVL sens 1 '!F179</f>
        <v>0</v>
      </c>
      <c r="G179" s="41">
        <f>'VITESSEPL sens 1 '!G179+'VITESSEVL sens 1 '!G179</f>
        <v>0</v>
      </c>
      <c r="H179" s="41">
        <f>'VITESSEPL sens 1 '!H179+'VITESSEVL sens 1 '!H179</f>
        <v>0</v>
      </c>
      <c r="I179" s="41">
        <f>'VITESSEPL sens 1 '!I179+'VITESSEVL sens 1 '!I179</f>
        <v>1</v>
      </c>
      <c r="J179" s="41">
        <f>'VITESSEPL sens 1 '!J179+'VITESSEVL sens 1 '!J179</f>
        <v>0</v>
      </c>
      <c r="K179" s="41">
        <f>'VITESSEPL sens 1 '!K179+'VITESSEVL sens 1 '!K179</f>
        <v>0</v>
      </c>
      <c r="L179" s="41">
        <f>'VITESSEPL sens 1 '!L179+'VITESSEVL sens 1 '!L179</f>
        <v>0</v>
      </c>
      <c r="M179" s="41">
        <f>'VITESSEPL sens 1 '!M179+'VITESSEVL sens 1 '!M179</f>
        <v>0</v>
      </c>
      <c r="N179" s="41">
        <f>'VITESSEPL sens 1 '!N179+'VITESSEVL sens 1 '!N179</f>
        <v>0</v>
      </c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:36" ht="13.5" customHeight="1" x14ac:dyDescent="0.25">
      <c r="B180" s="16" t="s">
        <v>25</v>
      </c>
      <c r="C180" s="20">
        <f>'VITESSEPL sens 1 '!C180+'VITESSEVL sens 1 '!C180</f>
        <v>0</v>
      </c>
      <c r="D180" s="41">
        <f>'VITESSEPL sens 1 '!D180+'VITESSEVL sens 1 '!D180</f>
        <v>0</v>
      </c>
      <c r="E180" s="41">
        <f>'VITESSEPL sens 1 '!E180+'VITESSEVL sens 1 '!E180</f>
        <v>0</v>
      </c>
      <c r="F180" s="41">
        <f>'VITESSEPL sens 1 '!F180+'VITESSEVL sens 1 '!F180</f>
        <v>0</v>
      </c>
      <c r="G180" s="41">
        <f>'VITESSEPL sens 1 '!G180+'VITESSEVL sens 1 '!G180</f>
        <v>0</v>
      </c>
      <c r="H180" s="41">
        <f>'VITESSEPL sens 1 '!H180+'VITESSEVL sens 1 '!H180</f>
        <v>0</v>
      </c>
      <c r="I180" s="41">
        <f>'VITESSEPL sens 1 '!I180+'VITESSEVL sens 1 '!I180</f>
        <v>0</v>
      </c>
      <c r="J180" s="41">
        <f>'VITESSEPL sens 1 '!J180+'VITESSEVL sens 1 '!J180</f>
        <v>3</v>
      </c>
      <c r="K180" s="41">
        <f>'VITESSEPL sens 1 '!K180+'VITESSEVL sens 1 '!K180</f>
        <v>0</v>
      </c>
      <c r="L180" s="41">
        <f>'VITESSEPL sens 1 '!L180+'VITESSEVL sens 1 '!L180</f>
        <v>0</v>
      </c>
      <c r="M180" s="41">
        <f>'VITESSEPL sens 1 '!M180+'VITESSEVL sens 1 '!M180</f>
        <v>0</v>
      </c>
      <c r="N180" s="41">
        <f>'VITESSEPL sens 1 '!N180+'VITESSEVL sens 1 '!N180</f>
        <v>0</v>
      </c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:36" ht="13.5" customHeight="1" x14ac:dyDescent="0.25">
      <c r="B181" s="16" t="s">
        <v>26</v>
      </c>
      <c r="C181" s="20">
        <f>'VITESSEPL sens 1 '!C181+'VITESSEVL sens 1 '!C181</f>
        <v>0</v>
      </c>
      <c r="D181" s="41">
        <f>'VITESSEPL sens 1 '!D181+'VITESSEVL sens 1 '!D181</f>
        <v>0</v>
      </c>
      <c r="E181" s="41">
        <f>'VITESSEPL sens 1 '!E181+'VITESSEVL sens 1 '!E181</f>
        <v>0</v>
      </c>
      <c r="F181" s="41">
        <f>'VITESSEPL sens 1 '!F181+'VITESSEVL sens 1 '!F181</f>
        <v>0</v>
      </c>
      <c r="G181" s="41">
        <f>'VITESSEPL sens 1 '!G181+'VITESSEVL sens 1 '!G181</f>
        <v>0</v>
      </c>
      <c r="H181" s="41">
        <f>'VITESSEPL sens 1 '!H181+'VITESSEVL sens 1 '!H181</f>
        <v>2</v>
      </c>
      <c r="I181" s="41">
        <f>'VITESSEPL sens 1 '!I181+'VITESSEVL sens 1 '!I181</f>
        <v>0</v>
      </c>
      <c r="J181" s="41">
        <f>'VITESSEPL sens 1 '!J181+'VITESSEVL sens 1 '!J181</f>
        <v>0</v>
      </c>
      <c r="K181" s="41">
        <f>'VITESSEPL sens 1 '!K181+'VITESSEVL sens 1 '!K181</f>
        <v>0</v>
      </c>
      <c r="L181" s="41">
        <f>'VITESSEPL sens 1 '!L181+'VITESSEVL sens 1 '!L181</f>
        <v>0</v>
      </c>
      <c r="M181" s="41">
        <f>'VITESSEPL sens 1 '!M181+'VITESSEVL sens 1 '!M181</f>
        <v>0</v>
      </c>
      <c r="N181" s="41">
        <f>'VITESSEPL sens 1 '!N181+'VITESSEVL sens 1 '!N181</f>
        <v>0</v>
      </c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:36" ht="13.5" customHeight="1" x14ac:dyDescent="0.25">
      <c r="B182" s="16" t="s">
        <v>27</v>
      </c>
      <c r="C182" s="20">
        <f>'VITESSEPL sens 1 '!C182+'VITESSEVL sens 1 '!C182</f>
        <v>0</v>
      </c>
      <c r="D182" s="41">
        <f>'VITESSEPL sens 1 '!D182+'VITESSEVL sens 1 '!D182</f>
        <v>0</v>
      </c>
      <c r="E182" s="41">
        <f>'VITESSEPL sens 1 '!E182+'VITESSEVL sens 1 '!E182</f>
        <v>0</v>
      </c>
      <c r="F182" s="41">
        <f>'VITESSEPL sens 1 '!F182+'VITESSEVL sens 1 '!F182</f>
        <v>0</v>
      </c>
      <c r="G182" s="41">
        <f>'VITESSEPL sens 1 '!G182+'VITESSEVL sens 1 '!G182</f>
        <v>0</v>
      </c>
      <c r="H182" s="41">
        <f>'VITESSEPL sens 1 '!H182+'VITESSEVL sens 1 '!H182</f>
        <v>0</v>
      </c>
      <c r="I182" s="41">
        <f>'VITESSEPL sens 1 '!I182+'VITESSEVL sens 1 '!I182</f>
        <v>2</v>
      </c>
      <c r="J182" s="41">
        <f>'VITESSEPL sens 1 '!J182+'VITESSEVL sens 1 '!J182</f>
        <v>0</v>
      </c>
      <c r="K182" s="41">
        <f>'VITESSEPL sens 1 '!K182+'VITESSEVL sens 1 '!K182</f>
        <v>1</v>
      </c>
      <c r="L182" s="41">
        <f>'VITESSEPL sens 1 '!L182+'VITESSEVL sens 1 '!L182</f>
        <v>0</v>
      </c>
      <c r="M182" s="41">
        <f>'VITESSEPL sens 1 '!M182+'VITESSEVL sens 1 '!M182</f>
        <v>0</v>
      </c>
      <c r="N182" s="41">
        <f>'VITESSEPL sens 1 '!N182+'VITESSEVL sens 1 '!N182</f>
        <v>0</v>
      </c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:36" ht="13.5" customHeight="1" x14ac:dyDescent="0.25">
      <c r="B183" s="16" t="s">
        <v>28</v>
      </c>
      <c r="C183" s="20">
        <f>'VITESSEPL sens 1 '!C183+'VITESSEVL sens 1 '!C183</f>
        <v>0</v>
      </c>
      <c r="D183" s="41">
        <f>'VITESSEPL sens 1 '!D183+'VITESSEVL sens 1 '!D183</f>
        <v>0</v>
      </c>
      <c r="E183" s="41">
        <f>'VITESSEPL sens 1 '!E183+'VITESSEVL sens 1 '!E183</f>
        <v>0</v>
      </c>
      <c r="F183" s="41">
        <f>'VITESSEPL sens 1 '!F183+'VITESSEVL sens 1 '!F183</f>
        <v>0</v>
      </c>
      <c r="G183" s="41">
        <f>'VITESSEPL sens 1 '!G183+'VITESSEVL sens 1 '!G183</f>
        <v>0</v>
      </c>
      <c r="H183" s="41">
        <f>'VITESSEPL sens 1 '!H183+'VITESSEVL sens 1 '!H183</f>
        <v>2</v>
      </c>
      <c r="I183" s="41">
        <f>'VITESSEPL sens 1 '!I183+'VITESSEVL sens 1 '!I183</f>
        <v>1</v>
      </c>
      <c r="J183" s="41">
        <f>'VITESSEPL sens 1 '!J183+'VITESSEVL sens 1 '!J183</f>
        <v>2</v>
      </c>
      <c r="K183" s="41">
        <f>'VITESSEPL sens 1 '!K183+'VITESSEVL sens 1 '!K183</f>
        <v>0</v>
      </c>
      <c r="L183" s="41">
        <f>'VITESSEPL sens 1 '!L183+'VITESSEVL sens 1 '!L183</f>
        <v>0</v>
      </c>
      <c r="M183" s="41">
        <f>'VITESSEPL sens 1 '!M183+'VITESSEVL sens 1 '!M183</f>
        <v>0</v>
      </c>
      <c r="N183" s="41">
        <f>'VITESSEPL sens 1 '!N183+'VITESSEVL sens 1 '!N183</f>
        <v>0</v>
      </c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:36" ht="13.5" customHeight="1" x14ac:dyDescent="0.25">
      <c r="B184" s="16" t="s">
        <v>29</v>
      </c>
      <c r="C184" s="20">
        <f>'VITESSEPL sens 1 '!C184+'VITESSEVL sens 1 '!C184</f>
        <v>0</v>
      </c>
      <c r="D184" s="41">
        <f>'VITESSEPL sens 1 '!D184+'VITESSEVL sens 1 '!D184</f>
        <v>0</v>
      </c>
      <c r="E184" s="41">
        <f>'VITESSEPL sens 1 '!E184+'VITESSEVL sens 1 '!E184</f>
        <v>0</v>
      </c>
      <c r="F184" s="41">
        <f>'VITESSEPL sens 1 '!F184+'VITESSEVL sens 1 '!F184</f>
        <v>0</v>
      </c>
      <c r="G184" s="41">
        <f>'VITESSEPL sens 1 '!G184+'VITESSEVL sens 1 '!G184</f>
        <v>1</v>
      </c>
      <c r="H184" s="41">
        <f>'VITESSEPL sens 1 '!H184+'VITESSEVL sens 1 '!H184</f>
        <v>3</v>
      </c>
      <c r="I184" s="41">
        <f>'VITESSEPL sens 1 '!I184+'VITESSEVL sens 1 '!I184</f>
        <v>2</v>
      </c>
      <c r="J184" s="41">
        <f>'VITESSEPL sens 1 '!J184+'VITESSEVL sens 1 '!J184</f>
        <v>2</v>
      </c>
      <c r="K184" s="41">
        <f>'VITESSEPL sens 1 '!K184+'VITESSEVL sens 1 '!K184</f>
        <v>0</v>
      </c>
      <c r="L184" s="41">
        <f>'VITESSEPL sens 1 '!L184+'VITESSEVL sens 1 '!L184</f>
        <v>0</v>
      </c>
      <c r="M184" s="41">
        <f>'VITESSEPL sens 1 '!M184+'VITESSEVL sens 1 '!M184</f>
        <v>1</v>
      </c>
      <c r="N184" s="41">
        <f>'VITESSEPL sens 1 '!N184+'VITESSEVL sens 1 '!N184</f>
        <v>0</v>
      </c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:36" ht="13.5" customHeight="1" x14ac:dyDescent="0.25">
      <c r="B185" s="16" t="s">
        <v>30</v>
      </c>
      <c r="C185" s="20">
        <f>'VITESSEPL sens 1 '!C185+'VITESSEVL sens 1 '!C185</f>
        <v>0</v>
      </c>
      <c r="D185" s="41">
        <f>'VITESSEPL sens 1 '!D185+'VITESSEVL sens 1 '!D185</f>
        <v>0</v>
      </c>
      <c r="E185" s="41">
        <f>'VITESSEPL sens 1 '!E185+'VITESSEVL sens 1 '!E185</f>
        <v>0</v>
      </c>
      <c r="F185" s="41">
        <f>'VITESSEPL sens 1 '!F185+'VITESSEVL sens 1 '!F185</f>
        <v>0</v>
      </c>
      <c r="G185" s="41">
        <f>'VITESSEPL sens 1 '!G185+'VITESSEVL sens 1 '!G185</f>
        <v>0</v>
      </c>
      <c r="H185" s="41">
        <f>'VITESSEPL sens 1 '!H185+'VITESSEVL sens 1 '!H185</f>
        <v>2</v>
      </c>
      <c r="I185" s="41">
        <f>'VITESSEPL sens 1 '!I185+'VITESSEVL sens 1 '!I185</f>
        <v>3</v>
      </c>
      <c r="J185" s="41">
        <f>'VITESSEPL sens 1 '!J185+'VITESSEVL sens 1 '!J185</f>
        <v>3</v>
      </c>
      <c r="K185" s="41">
        <f>'VITESSEPL sens 1 '!K185+'VITESSEVL sens 1 '!K185</f>
        <v>2</v>
      </c>
      <c r="L185" s="41">
        <f>'VITESSEPL sens 1 '!L185+'VITESSEVL sens 1 '!L185</f>
        <v>0</v>
      </c>
      <c r="M185" s="41">
        <f>'VITESSEPL sens 1 '!M185+'VITESSEVL sens 1 '!M185</f>
        <v>1</v>
      </c>
      <c r="N185" s="41">
        <f>'VITESSEPL sens 1 '!N185+'VITESSEVL sens 1 '!N185</f>
        <v>0</v>
      </c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:36" ht="13.5" customHeight="1" x14ac:dyDescent="0.25">
      <c r="B186" s="16" t="s">
        <v>31</v>
      </c>
      <c r="C186" s="20">
        <f>'VITESSEPL sens 1 '!C186+'VITESSEVL sens 1 '!C186</f>
        <v>0</v>
      </c>
      <c r="D186" s="41">
        <f>'VITESSEPL sens 1 '!D186+'VITESSEVL sens 1 '!D186</f>
        <v>0</v>
      </c>
      <c r="E186" s="41">
        <f>'VITESSEPL sens 1 '!E186+'VITESSEVL sens 1 '!E186</f>
        <v>0</v>
      </c>
      <c r="F186" s="41">
        <f>'VITESSEPL sens 1 '!F186+'VITESSEVL sens 1 '!F186</f>
        <v>0</v>
      </c>
      <c r="G186" s="41">
        <f>'VITESSEPL sens 1 '!G186+'VITESSEVL sens 1 '!G186</f>
        <v>0</v>
      </c>
      <c r="H186" s="41">
        <f>'VITESSEPL sens 1 '!H186+'VITESSEVL sens 1 '!H186</f>
        <v>4</v>
      </c>
      <c r="I186" s="41">
        <f>'VITESSEPL sens 1 '!I186+'VITESSEVL sens 1 '!I186</f>
        <v>5</v>
      </c>
      <c r="J186" s="41">
        <f>'VITESSEPL sens 1 '!J186+'VITESSEVL sens 1 '!J186</f>
        <v>2</v>
      </c>
      <c r="K186" s="41">
        <f>'VITESSEPL sens 1 '!K186+'VITESSEVL sens 1 '!K186</f>
        <v>3</v>
      </c>
      <c r="L186" s="41">
        <f>'VITESSEPL sens 1 '!L186+'VITESSEVL sens 1 '!L186</f>
        <v>1</v>
      </c>
      <c r="M186" s="41">
        <f>'VITESSEPL sens 1 '!M186+'VITESSEVL sens 1 '!M186</f>
        <v>0</v>
      </c>
      <c r="N186" s="41">
        <f>'VITESSEPL sens 1 '!N186+'VITESSEVL sens 1 '!N186</f>
        <v>0</v>
      </c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:36" ht="13.5" customHeight="1" x14ac:dyDescent="0.25">
      <c r="B187" s="16" t="s">
        <v>32</v>
      </c>
      <c r="C187" s="20">
        <f>'VITESSEPL sens 1 '!C187+'VITESSEVL sens 1 '!C187</f>
        <v>0</v>
      </c>
      <c r="D187" s="41">
        <f>'VITESSEPL sens 1 '!D187+'VITESSEVL sens 1 '!D187</f>
        <v>0</v>
      </c>
      <c r="E187" s="41">
        <f>'VITESSEPL sens 1 '!E187+'VITESSEVL sens 1 '!E187</f>
        <v>0</v>
      </c>
      <c r="F187" s="41">
        <f>'VITESSEPL sens 1 '!F187+'VITESSEVL sens 1 '!F187</f>
        <v>0</v>
      </c>
      <c r="G187" s="41">
        <f>'VITESSEPL sens 1 '!G187+'VITESSEVL sens 1 '!G187</f>
        <v>0</v>
      </c>
      <c r="H187" s="41">
        <f>'VITESSEPL sens 1 '!H187+'VITESSEVL sens 1 '!H187</f>
        <v>1</v>
      </c>
      <c r="I187" s="41">
        <f>'VITESSEPL sens 1 '!I187+'VITESSEVL sens 1 '!I187</f>
        <v>6</v>
      </c>
      <c r="J187" s="41">
        <f>'VITESSEPL sens 1 '!J187+'VITESSEVL sens 1 '!J187</f>
        <v>5</v>
      </c>
      <c r="K187" s="41">
        <f>'VITESSEPL sens 1 '!K187+'VITESSEVL sens 1 '!K187</f>
        <v>1</v>
      </c>
      <c r="L187" s="41">
        <f>'VITESSEPL sens 1 '!L187+'VITESSEVL sens 1 '!L187</f>
        <v>2</v>
      </c>
      <c r="M187" s="41">
        <f>'VITESSEPL sens 1 '!M187+'VITESSEVL sens 1 '!M187</f>
        <v>0</v>
      </c>
      <c r="N187" s="41">
        <f>'VITESSEPL sens 1 '!N187+'VITESSEVL sens 1 '!N187</f>
        <v>0</v>
      </c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:36" ht="13.5" customHeight="1" x14ac:dyDescent="0.25">
      <c r="B188" s="16" t="s">
        <v>33</v>
      </c>
      <c r="C188" s="20">
        <f>'VITESSEPL sens 1 '!C188+'VITESSEVL sens 1 '!C188</f>
        <v>0</v>
      </c>
      <c r="D188" s="41">
        <f>'VITESSEPL sens 1 '!D188+'VITESSEVL sens 1 '!D188</f>
        <v>0</v>
      </c>
      <c r="E188" s="41">
        <f>'VITESSEPL sens 1 '!E188+'VITESSEVL sens 1 '!E188</f>
        <v>0</v>
      </c>
      <c r="F188" s="41">
        <f>'VITESSEPL sens 1 '!F188+'VITESSEVL sens 1 '!F188</f>
        <v>0</v>
      </c>
      <c r="G188" s="41">
        <f>'VITESSEPL sens 1 '!G188+'VITESSEVL sens 1 '!G188</f>
        <v>0</v>
      </c>
      <c r="H188" s="41">
        <f>'VITESSEPL sens 1 '!H188+'VITESSEVL sens 1 '!H188</f>
        <v>1</v>
      </c>
      <c r="I188" s="41">
        <f>'VITESSEPL sens 1 '!I188+'VITESSEVL sens 1 '!I188</f>
        <v>1</v>
      </c>
      <c r="J188" s="41">
        <f>'VITESSEPL sens 1 '!J188+'VITESSEVL sens 1 '!J188</f>
        <v>5</v>
      </c>
      <c r="K188" s="41">
        <f>'VITESSEPL sens 1 '!K188+'VITESSEVL sens 1 '!K188</f>
        <v>3</v>
      </c>
      <c r="L188" s="41">
        <f>'VITESSEPL sens 1 '!L188+'VITESSEVL sens 1 '!L188</f>
        <v>1</v>
      </c>
      <c r="M188" s="41">
        <f>'VITESSEPL sens 1 '!M188+'VITESSEVL sens 1 '!M188</f>
        <v>0</v>
      </c>
      <c r="N188" s="41">
        <f>'VITESSEPL sens 1 '!N188+'VITESSEVL sens 1 '!N188</f>
        <v>0</v>
      </c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:36" ht="13.5" customHeight="1" x14ac:dyDescent="0.25">
      <c r="B189" s="16" t="s">
        <v>34</v>
      </c>
      <c r="C189" s="20">
        <f>'VITESSEPL sens 1 '!C189+'VITESSEVL sens 1 '!C189</f>
        <v>0</v>
      </c>
      <c r="D189" s="41">
        <f>'VITESSEPL sens 1 '!D189+'VITESSEVL sens 1 '!D189</f>
        <v>0</v>
      </c>
      <c r="E189" s="41">
        <f>'VITESSEPL sens 1 '!E189+'VITESSEVL sens 1 '!E189</f>
        <v>0</v>
      </c>
      <c r="F189" s="41">
        <f>'VITESSEPL sens 1 '!F189+'VITESSEVL sens 1 '!F189</f>
        <v>0</v>
      </c>
      <c r="G189" s="41">
        <f>'VITESSEPL sens 1 '!G189+'VITESSEVL sens 1 '!G189</f>
        <v>0</v>
      </c>
      <c r="H189" s="41">
        <f>'VITESSEPL sens 1 '!H189+'VITESSEVL sens 1 '!H189</f>
        <v>2</v>
      </c>
      <c r="I189" s="41">
        <f>'VITESSEPL sens 1 '!I189+'VITESSEVL sens 1 '!I189</f>
        <v>3</v>
      </c>
      <c r="J189" s="41">
        <f>'VITESSEPL sens 1 '!J189+'VITESSEVL sens 1 '!J189</f>
        <v>7</v>
      </c>
      <c r="K189" s="41">
        <f>'VITESSEPL sens 1 '!K189+'VITESSEVL sens 1 '!K189</f>
        <v>3</v>
      </c>
      <c r="L189" s="41">
        <f>'VITESSEPL sens 1 '!L189+'VITESSEVL sens 1 '!L189</f>
        <v>1</v>
      </c>
      <c r="M189" s="41">
        <f>'VITESSEPL sens 1 '!M189+'VITESSEVL sens 1 '!M189</f>
        <v>1</v>
      </c>
      <c r="N189" s="41">
        <f>'VITESSEPL sens 1 '!N189+'VITESSEVL sens 1 '!N189</f>
        <v>0</v>
      </c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:36" ht="13.5" customHeight="1" x14ac:dyDescent="0.25">
      <c r="B190" s="16" t="s">
        <v>35</v>
      </c>
      <c r="C190" s="20">
        <f>'VITESSEPL sens 1 '!C190+'VITESSEVL sens 1 '!C190</f>
        <v>0</v>
      </c>
      <c r="D190" s="41">
        <f>'VITESSEPL sens 1 '!D190+'VITESSEVL sens 1 '!D190</f>
        <v>0</v>
      </c>
      <c r="E190" s="41">
        <f>'VITESSEPL sens 1 '!E190+'VITESSEVL sens 1 '!E190</f>
        <v>0</v>
      </c>
      <c r="F190" s="41">
        <f>'VITESSEPL sens 1 '!F190+'VITESSEVL sens 1 '!F190</f>
        <v>0</v>
      </c>
      <c r="G190" s="41">
        <f>'VITESSEPL sens 1 '!G190+'VITESSEVL sens 1 '!G190</f>
        <v>0</v>
      </c>
      <c r="H190" s="41">
        <f>'VITESSEPL sens 1 '!H190+'VITESSEVL sens 1 '!H190</f>
        <v>0</v>
      </c>
      <c r="I190" s="41">
        <f>'VITESSEPL sens 1 '!I190+'VITESSEVL sens 1 '!I190</f>
        <v>4</v>
      </c>
      <c r="J190" s="41">
        <f>'VITESSEPL sens 1 '!J190+'VITESSEVL sens 1 '!J190</f>
        <v>5</v>
      </c>
      <c r="K190" s="41">
        <f>'VITESSEPL sens 1 '!K190+'VITESSEVL sens 1 '!K190</f>
        <v>3</v>
      </c>
      <c r="L190" s="41">
        <f>'VITESSEPL sens 1 '!L190+'VITESSEVL sens 1 '!L190</f>
        <v>1</v>
      </c>
      <c r="M190" s="41">
        <f>'VITESSEPL sens 1 '!M190+'VITESSEVL sens 1 '!M190</f>
        <v>0</v>
      </c>
      <c r="N190" s="41">
        <f>'VITESSEPL sens 1 '!N190+'VITESSEVL sens 1 '!N190</f>
        <v>0</v>
      </c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:36" ht="13.5" customHeight="1" x14ac:dyDescent="0.25">
      <c r="B191" s="16" t="s">
        <v>36</v>
      </c>
      <c r="C191" s="20">
        <f>'VITESSEPL sens 1 '!C191+'VITESSEVL sens 1 '!C191</f>
        <v>0</v>
      </c>
      <c r="D191" s="41">
        <f>'VITESSEPL sens 1 '!D191+'VITESSEVL sens 1 '!D191</f>
        <v>0</v>
      </c>
      <c r="E191" s="41">
        <f>'VITESSEPL sens 1 '!E191+'VITESSEVL sens 1 '!E191</f>
        <v>0</v>
      </c>
      <c r="F191" s="41">
        <f>'VITESSEPL sens 1 '!F191+'VITESSEVL sens 1 '!F191</f>
        <v>0</v>
      </c>
      <c r="G191" s="41">
        <f>'VITESSEPL sens 1 '!G191+'VITESSEVL sens 1 '!G191</f>
        <v>0</v>
      </c>
      <c r="H191" s="41">
        <f>'VITESSEPL sens 1 '!H191+'VITESSEVL sens 1 '!H191</f>
        <v>1</v>
      </c>
      <c r="I191" s="41">
        <f>'VITESSEPL sens 1 '!I191+'VITESSEVL sens 1 '!I191</f>
        <v>10</v>
      </c>
      <c r="J191" s="41">
        <f>'VITESSEPL sens 1 '!J191+'VITESSEVL sens 1 '!J191</f>
        <v>2</v>
      </c>
      <c r="K191" s="41">
        <f>'VITESSEPL sens 1 '!K191+'VITESSEVL sens 1 '!K191</f>
        <v>2</v>
      </c>
      <c r="L191" s="41">
        <f>'VITESSEPL sens 1 '!L191+'VITESSEVL sens 1 '!L191</f>
        <v>0</v>
      </c>
      <c r="M191" s="41">
        <f>'VITESSEPL sens 1 '!M191+'VITESSEVL sens 1 '!M191</f>
        <v>1</v>
      </c>
      <c r="N191" s="41">
        <f>'VITESSEPL sens 1 '!N191+'VITESSEVL sens 1 '!N191</f>
        <v>0</v>
      </c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:36" ht="13.5" customHeight="1" x14ac:dyDescent="0.25">
      <c r="B192" s="16" t="s">
        <v>37</v>
      </c>
      <c r="C192" s="20">
        <f>'VITESSEPL sens 1 '!C192+'VITESSEVL sens 1 '!C192</f>
        <v>0</v>
      </c>
      <c r="D192" s="41">
        <f>'VITESSEPL sens 1 '!D192+'VITESSEVL sens 1 '!D192</f>
        <v>0</v>
      </c>
      <c r="E192" s="41">
        <f>'VITESSEPL sens 1 '!E192+'VITESSEVL sens 1 '!E192</f>
        <v>0</v>
      </c>
      <c r="F192" s="41">
        <f>'VITESSEPL sens 1 '!F192+'VITESSEVL sens 1 '!F192</f>
        <v>0</v>
      </c>
      <c r="G192" s="41">
        <f>'VITESSEPL sens 1 '!G192+'VITESSEVL sens 1 '!G192</f>
        <v>0</v>
      </c>
      <c r="H192" s="41">
        <f>'VITESSEPL sens 1 '!H192+'VITESSEVL sens 1 '!H192</f>
        <v>4</v>
      </c>
      <c r="I192" s="41">
        <f>'VITESSEPL sens 1 '!I192+'VITESSEVL sens 1 '!I192</f>
        <v>4</v>
      </c>
      <c r="J192" s="41">
        <f>'VITESSEPL sens 1 '!J192+'VITESSEVL sens 1 '!J192</f>
        <v>4</v>
      </c>
      <c r="K192" s="41">
        <f>'VITESSEPL sens 1 '!K192+'VITESSEVL sens 1 '!K192</f>
        <v>5</v>
      </c>
      <c r="L192" s="41">
        <f>'VITESSEPL sens 1 '!L192+'VITESSEVL sens 1 '!L192</f>
        <v>0</v>
      </c>
      <c r="M192" s="41">
        <f>'VITESSEPL sens 1 '!M192+'VITESSEVL sens 1 '!M192</f>
        <v>0</v>
      </c>
      <c r="N192" s="41">
        <f>'VITESSEPL sens 1 '!N192+'VITESSEVL sens 1 '!N192</f>
        <v>0</v>
      </c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:36" ht="13.5" customHeight="1" x14ac:dyDescent="0.25">
      <c r="B193" s="16" t="s">
        <v>38</v>
      </c>
      <c r="C193" s="20">
        <f>'VITESSEPL sens 1 '!C193+'VITESSEVL sens 1 '!C193</f>
        <v>1</v>
      </c>
      <c r="D193" s="41">
        <f>'VITESSEPL sens 1 '!D193+'VITESSEVL sens 1 '!D193</f>
        <v>0</v>
      </c>
      <c r="E193" s="41">
        <f>'VITESSEPL sens 1 '!E193+'VITESSEVL sens 1 '!E193</f>
        <v>0</v>
      </c>
      <c r="F193" s="41">
        <f>'VITESSEPL sens 1 '!F193+'VITESSEVL sens 1 '!F193</f>
        <v>0</v>
      </c>
      <c r="G193" s="41">
        <f>'VITESSEPL sens 1 '!G193+'VITESSEVL sens 1 '!G193</f>
        <v>1</v>
      </c>
      <c r="H193" s="41">
        <f>'VITESSEPL sens 1 '!H193+'VITESSEVL sens 1 '!H193</f>
        <v>2</v>
      </c>
      <c r="I193" s="41">
        <f>'VITESSEPL sens 1 '!I193+'VITESSEVL sens 1 '!I193</f>
        <v>10</v>
      </c>
      <c r="J193" s="41">
        <f>'VITESSEPL sens 1 '!J193+'VITESSEVL sens 1 '!J193</f>
        <v>14</v>
      </c>
      <c r="K193" s="41">
        <f>'VITESSEPL sens 1 '!K193+'VITESSEVL sens 1 '!K193</f>
        <v>5</v>
      </c>
      <c r="L193" s="41">
        <f>'VITESSEPL sens 1 '!L193+'VITESSEVL sens 1 '!L193</f>
        <v>3</v>
      </c>
      <c r="M193" s="41">
        <f>'VITESSEPL sens 1 '!M193+'VITESSEVL sens 1 '!M193</f>
        <v>0</v>
      </c>
      <c r="N193" s="41">
        <f>'VITESSEPL sens 1 '!N193+'VITESSEVL sens 1 '!N193</f>
        <v>0</v>
      </c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:36" ht="13.5" customHeight="1" x14ac:dyDescent="0.25">
      <c r="B194" s="16" t="s">
        <v>39</v>
      </c>
      <c r="C194" s="20">
        <f>'VITESSEPL sens 1 '!C194+'VITESSEVL sens 1 '!C194</f>
        <v>1</v>
      </c>
      <c r="D194" s="41">
        <f>'VITESSEPL sens 1 '!D194+'VITESSEVL sens 1 '!D194</f>
        <v>0</v>
      </c>
      <c r="E194" s="41">
        <f>'VITESSEPL sens 1 '!E194+'VITESSEVL sens 1 '!E194</f>
        <v>0</v>
      </c>
      <c r="F194" s="41">
        <f>'VITESSEPL sens 1 '!F194+'VITESSEVL sens 1 '!F194</f>
        <v>0</v>
      </c>
      <c r="G194" s="41">
        <f>'VITESSEPL sens 1 '!G194+'VITESSEVL sens 1 '!G194</f>
        <v>1</v>
      </c>
      <c r="H194" s="41">
        <f>'VITESSEPL sens 1 '!H194+'VITESSEVL sens 1 '!H194</f>
        <v>1</v>
      </c>
      <c r="I194" s="41">
        <f>'VITESSEPL sens 1 '!I194+'VITESSEVL sens 1 '!I194</f>
        <v>9</v>
      </c>
      <c r="J194" s="41">
        <f>'VITESSEPL sens 1 '!J194+'VITESSEVL sens 1 '!J194</f>
        <v>4</v>
      </c>
      <c r="K194" s="41">
        <f>'VITESSEPL sens 1 '!K194+'VITESSEVL sens 1 '!K194</f>
        <v>5</v>
      </c>
      <c r="L194" s="41">
        <f>'VITESSEPL sens 1 '!L194+'VITESSEVL sens 1 '!L194</f>
        <v>0</v>
      </c>
      <c r="M194" s="41">
        <f>'VITESSEPL sens 1 '!M194+'VITESSEVL sens 1 '!M194</f>
        <v>2</v>
      </c>
      <c r="N194" s="41">
        <f>'VITESSEPL sens 1 '!N194+'VITESSEVL sens 1 '!N194</f>
        <v>0</v>
      </c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:36" ht="13.5" customHeight="1" x14ac:dyDescent="0.25">
      <c r="B195" s="16" t="s">
        <v>40</v>
      </c>
      <c r="C195" s="20">
        <f>'VITESSEPL sens 1 '!C195+'VITESSEVL sens 1 '!C195</f>
        <v>0</v>
      </c>
      <c r="D195" s="41">
        <f>'VITESSEPL sens 1 '!D195+'VITESSEVL sens 1 '!D195</f>
        <v>0</v>
      </c>
      <c r="E195" s="41">
        <f>'VITESSEPL sens 1 '!E195+'VITESSEVL sens 1 '!E195</f>
        <v>0</v>
      </c>
      <c r="F195" s="41">
        <f>'VITESSEPL sens 1 '!F195+'VITESSEVL sens 1 '!F195</f>
        <v>0</v>
      </c>
      <c r="G195" s="41">
        <f>'VITESSEPL sens 1 '!G195+'VITESSEVL sens 1 '!G195</f>
        <v>0</v>
      </c>
      <c r="H195" s="41">
        <f>'VITESSEPL sens 1 '!H195+'VITESSEVL sens 1 '!H195</f>
        <v>3</v>
      </c>
      <c r="I195" s="41">
        <f>'VITESSEPL sens 1 '!I195+'VITESSEVL sens 1 '!I195</f>
        <v>0</v>
      </c>
      <c r="J195" s="41">
        <f>'VITESSEPL sens 1 '!J195+'VITESSEVL sens 1 '!J195</f>
        <v>2</v>
      </c>
      <c r="K195" s="41">
        <f>'VITESSEPL sens 1 '!K195+'VITESSEVL sens 1 '!K195</f>
        <v>6</v>
      </c>
      <c r="L195" s="41">
        <f>'VITESSEPL sens 1 '!L195+'VITESSEVL sens 1 '!L195</f>
        <v>0</v>
      </c>
      <c r="M195" s="41">
        <f>'VITESSEPL sens 1 '!M195+'VITESSEVL sens 1 '!M195</f>
        <v>0</v>
      </c>
      <c r="N195" s="41">
        <f>'VITESSEPL sens 1 '!N195+'VITESSEVL sens 1 '!N195</f>
        <v>0</v>
      </c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:36" ht="13.5" customHeight="1" x14ac:dyDescent="0.25">
      <c r="B196" s="16" t="s">
        <v>41</v>
      </c>
      <c r="C196" s="20">
        <f>'VITESSEPL sens 1 '!C196+'VITESSEVL sens 1 '!C196</f>
        <v>0</v>
      </c>
      <c r="D196" s="41">
        <f>'VITESSEPL sens 1 '!D196+'VITESSEVL sens 1 '!D196</f>
        <v>0</v>
      </c>
      <c r="E196" s="41">
        <f>'VITESSEPL sens 1 '!E196+'VITESSEVL sens 1 '!E196</f>
        <v>0</v>
      </c>
      <c r="F196" s="41">
        <f>'VITESSEPL sens 1 '!F196+'VITESSEVL sens 1 '!F196</f>
        <v>0</v>
      </c>
      <c r="G196" s="41">
        <f>'VITESSEPL sens 1 '!G196+'VITESSEVL sens 1 '!G196</f>
        <v>0</v>
      </c>
      <c r="H196" s="41">
        <f>'VITESSEPL sens 1 '!H196+'VITESSEVL sens 1 '!H196</f>
        <v>0</v>
      </c>
      <c r="I196" s="41">
        <f>'VITESSEPL sens 1 '!I196+'VITESSEVL sens 1 '!I196</f>
        <v>2</v>
      </c>
      <c r="J196" s="41">
        <f>'VITESSEPL sens 1 '!J196+'VITESSEVL sens 1 '!J196</f>
        <v>1</v>
      </c>
      <c r="K196" s="41">
        <f>'VITESSEPL sens 1 '!K196+'VITESSEVL sens 1 '!K196</f>
        <v>4</v>
      </c>
      <c r="L196" s="41">
        <f>'VITESSEPL sens 1 '!L196+'VITESSEVL sens 1 '!L196</f>
        <v>1</v>
      </c>
      <c r="M196" s="41">
        <f>'VITESSEPL sens 1 '!M196+'VITESSEVL sens 1 '!M196</f>
        <v>0</v>
      </c>
      <c r="N196" s="41">
        <f>'VITESSEPL sens 1 '!N196+'VITESSEVL sens 1 '!N196</f>
        <v>0</v>
      </c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:36" ht="13.5" customHeight="1" x14ac:dyDescent="0.25">
      <c r="B197" s="16" t="s">
        <v>42</v>
      </c>
      <c r="C197" s="20">
        <f>'VITESSEPL sens 1 '!C197+'VITESSEVL sens 1 '!C197</f>
        <v>0</v>
      </c>
      <c r="D197" s="41">
        <f>'VITESSEPL sens 1 '!D197+'VITESSEVL sens 1 '!D197</f>
        <v>0</v>
      </c>
      <c r="E197" s="41">
        <f>'VITESSEPL sens 1 '!E197+'VITESSEVL sens 1 '!E197</f>
        <v>0</v>
      </c>
      <c r="F197" s="41">
        <f>'VITESSEPL sens 1 '!F197+'VITESSEVL sens 1 '!F197</f>
        <v>0</v>
      </c>
      <c r="G197" s="41">
        <f>'VITESSEPL sens 1 '!G197+'VITESSEVL sens 1 '!G197</f>
        <v>0</v>
      </c>
      <c r="H197" s="41">
        <f>'VITESSEPL sens 1 '!H197+'VITESSEVL sens 1 '!H197</f>
        <v>0</v>
      </c>
      <c r="I197" s="41">
        <f>'VITESSEPL sens 1 '!I197+'VITESSEVL sens 1 '!I197</f>
        <v>1</v>
      </c>
      <c r="J197" s="41">
        <f>'VITESSEPL sens 1 '!J197+'VITESSEVL sens 1 '!J197</f>
        <v>4</v>
      </c>
      <c r="K197" s="41">
        <f>'VITESSEPL sens 1 '!K197+'VITESSEVL sens 1 '!K197</f>
        <v>2</v>
      </c>
      <c r="L197" s="41">
        <f>'VITESSEPL sens 1 '!L197+'VITESSEVL sens 1 '!L197</f>
        <v>0</v>
      </c>
      <c r="M197" s="41">
        <f>'VITESSEPL sens 1 '!M197+'VITESSEVL sens 1 '!M197</f>
        <v>0</v>
      </c>
      <c r="N197" s="41">
        <f>'VITESSEPL sens 1 '!N197+'VITESSEVL sens 1 '!N197</f>
        <v>0</v>
      </c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:36" ht="13.5" customHeight="1" x14ac:dyDescent="0.25">
      <c r="B198" s="76" t="s">
        <v>43</v>
      </c>
      <c r="C198" s="20">
        <f>'VITESSEPL sens 1 '!C198+'VITESSEVL sens 1 '!C198</f>
        <v>0</v>
      </c>
      <c r="D198" s="41">
        <f>'VITESSEPL sens 1 '!D198+'VITESSEVL sens 1 '!D198</f>
        <v>0</v>
      </c>
      <c r="E198" s="41">
        <f>'VITESSEPL sens 1 '!E198+'VITESSEVL sens 1 '!E198</f>
        <v>0</v>
      </c>
      <c r="F198" s="41">
        <f>'VITESSEPL sens 1 '!F198+'VITESSEVL sens 1 '!F198</f>
        <v>0</v>
      </c>
      <c r="G198" s="41">
        <f>'VITESSEPL sens 1 '!G198+'VITESSEVL sens 1 '!G198</f>
        <v>0</v>
      </c>
      <c r="H198" s="41">
        <f>'VITESSEPL sens 1 '!H198+'VITESSEVL sens 1 '!H198</f>
        <v>1</v>
      </c>
      <c r="I198" s="41">
        <f>'VITESSEPL sens 1 '!I198+'VITESSEVL sens 1 '!I198</f>
        <v>1</v>
      </c>
      <c r="J198" s="41">
        <f>'VITESSEPL sens 1 '!J198+'VITESSEVL sens 1 '!J198</f>
        <v>2</v>
      </c>
      <c r="K198" s="41">
        <f>'VITESSEPL sens 1 '!K198+'VITESSEVL sens 1 '!K198</f>
        <v>2</v>
      </c>
      <c r="L198" s="41">
        <f>'VITESSEPL sens 1 '!L198+'VITESSEVL sens 1 '!L198</f>
        <v>0</v>
      </c>
      <c r="M198" s="41">
        <f>'VITESSEPL sens 1 '!M198+'VITESSEVL sens 1 '!M198</f>
        <v>0</v>
      </c>
      <c r="N198" s="41">
        <f>'VITESSEPL sens 1 '!N198+'VITESSEVL sens 1 '!N198</f>
        <v>0</v>
      </c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:36" ht="13.5" customHeight="1" thickBot="1" x14ac:dyDescent="0.3">
      <c r="B199" s="85" t="s">
        <v>44</v>
      </c>
      <c r="C199" s="20">
        <f>'VITESSEPL sens 1 '!C199+'VITESSEVL sens 1 '!C199</f>
        <v>0</v>
      </c>
      <c r="D199" s="41">
        <f>'VITESSEPL sens 1 '!D199+'VITESSEVL sens 1 '!D199</f>
        <v>0</v>
      </c>
      <c r="E199" s="41">
        <f>'VITESSEPL sens 1 '!E199+'VITESSEVL sens 1 '!E199</f>
        <v>0</v>
      </c>
      <c r="F199" s="41">
        <f>'VITESSEPL sens 1 '!F199+'VITESSEVL sens 1 '!F199</f>
        <v>0</v>
      </c>
      <c r="G199" s="41">
        <f>'VITESSEPL sens 1 '!G199+'VITESSEVL sens 1 '!G199</f>
        <v>0</v>
      </c>
      <c r="H199" s="41">
        <f>'VITESSEPL sens 1 '!H199+'VITESSEVL sens 1 '!H199</f>
        <v>0</v>
      </c>
      <c r="I199" s="41">
        <f>'VITESSEPL sens 1 '!I199+'VITESSEVL sens 1 '!I199</f>
        <v>1</v>
      </c>
      <c r="J199" s="41">
        <f>'VITESSEPL sens 1 '!J199+'VITESSEVL sens 1 '!J199</f>
        <v>0</v>
      </c>
      <c r="K199" s="41">
        <f>'VITESSEPL sens 1 '!K199+'VITESSEVL sens 1 '!K199</f>
        <v>0</v>
      </c>
      <c r="L199" s="41">
        <f>'VITESSEPL sens 1 '!L199+'VITESSEVL sens 1 '!L199</f>
        <v>0</v>
      </c>
      <c r="M199" s="41">
        <f>'VITESSEPL sens 1 '!M199+'VITESSEVL sens 1 '!M199</f>
        <v>0</v>
      </c>
      <c r="N199" s="41">
        <f>'VITESSEPL sens 1 '!N199+'VITESSEVL sens 1 '!N199</f>
        <v>0</v>
      </c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:36" ht="13.5" customHeight="1" thickTop="1" thickBot="1" x14ac:dyDescent="0.3">
      <c r="B200" s="52" t="s">
        <v>62</v>
      </c>
      <c r="C200" s="53">
        <f t="shared" ref="C200:N200" si="8">SUM(C176:C199)</f>
        <v>2</v>
      </c>
      <c r="D200" s="53">
        <f t="shared" si="8"/>
        <v>0</v>
      </c>
      <c r="E200" s="53">
        <f t="shared" si="8"/>
        <v>0</v>
      </c>
      <c r="F200" s="53">
        <f t="shared" si="8"/>
        <v>0</v>
      </c>
      <c r="G200" s="53">
        <f t="shared" si="8"/>
        <v>3</v>
      </c>
      <c r="H200" s="53">
        <f t="shared" si="8"/>
        <v>31</v>
      </c>
      <c r="I200" s="53">
        <f t="shared" si="8"/>
        <v>67</v>
      </c>
      <c r="J200" s="53">
        <f t="shared" si="8"/>
        <v>69</v>
      </c>
      <c r="K200" s="53">
        <f t="shared" si="8"/>
        <v>50</v>
      </c>
      <c r="L200" s="53">
        <f t="shared" si="8"/>
        <v>11</v>
      </c>
      <c r="M200" s="53">
        <f t="shared" si="8"/>
        <v>6</v>
      </c>
      <c r="N200" s="53">
        <f t="shared" si="8"/>
        <v>0</v>
      </c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:36" ht="13.5" customHeight="1" thickTop="1" x14ac:dyDescent="0.25">
      <c r="B201" s="16" t="s">
        <v>5</v>
      </c>
      <c r="C201" s="62">
        <f>C200/N203</f>
        <v>8.368200836820083E-3</v>
      </c>
      <c r="D201" s="62">
        <f>D200/N203</f>
        <v>0</v>
      </c>
      <c r="E201" s="62">
        <f>E200/N203</f>
        <v>0</v>
      </c>
      <c r="F201" s="62">
        <f>F200/N203</f>
        <v>0</v>
      </c>
      <c r="G201" s="62">
        <f>G200/N203</f>
        <v>1.2552301255230125E-2</v>
      </c>
      <c r="H201" s="62">
        <f>H200/N203</f>
        <v>0.1297071129707113</v>
      </c>
      <c r="I201" s="62">
        <f>I200/N203</f>
        <v>0.28033472803347281</v>
      </c>
      <c r="J201" s="62">
        <f>J200/N203</f>
        <v>0.28870292887029286</v>
      </c>
      <c r="K201" s="62">
        <f>K200/N203</f>
        <v>0.20920502092050208</v>
      </c>
      <c r="L201" s="62">
        <f>L200/N203</f>
        <v>4.6025104602510462E-2</v>
      </c>
      <c r="M201" s="62">
        <f>M200/N203</f>
        <v>2.5104602510460251E-2</v>
      </c>
      <c r="N201" s="62">
        <f>N200/N203</f>
        <v>0</v>
      </c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:36" ht="13.5" customHeight="1" thickBot="1" x14ac:dyDescent="0.3">
      <c r="B202" s="88" t="s">
        <v>63</v>
      </c>
      <c r="C202" s="63">
        <f t="shared" ref="C202:N202" si="9">C200/24</f>
        <v>8.3333333333333329E-2</v>
      </c>
      <c r="D202" s="63">
        <f t="shared" si="9"/>
        <v>0</v>
      </c>
      <c r="E202" s="63">
        <f t="shared" si="9"/>
        <v>0</v>
      </c>
      <c r="F202" s="63">
        <f t="shared" si="9"/>
        <v>0</v>
      </c>
      <c r="G202" s="63">
        <f t="shared" si="9"/>
        <v>0.125</v>
      </c>
      <c r="H202" s="63">
        <f t="shared" si="9"/>
        <v>1.2916666666666667</v>
      </c>
      <c r="I202" s="63">
        <f t="shared" si="9"/>
        <v>2.7916666666666665</v>
      </c>
      <c r="J202" s="63">
        <f t="shared" si="9"/>
        <v>2.875</v>
      </c>
      <c r="K202" s="63">
        <f t="shared" si="9"/>
        <v>2.0833333333333335</v>
      </c>
      <c r="L202" s="63">
        <f t="shared" si="9"/>
        <v>0.45833333333333331</v>
      </c>
      <c r="M202" s="63">
        <f t="shared" si="9"/>
        <v>0.25</v>
      </c>
      <c r="N202" s="63">
        <f t="shared" si="9"/>
        <v>0</v>
      </c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:36" ht="13.8" thickTop="1" thickBot="1" x14ac:dyDescent="0.3">
      <c r="B203" s="64"/>
      <c r="C203" s="64"/>
      <c r="D203" s="64"/>
      <c r="E203" s="64"/>
      <c r="L203" s="65" t="s">
        <v>53</v>
      </c>
      <c r="M203" s="66"/>
      <c r="N203" s="67">
        <f>SUM(C176:N199)</f>
        <v>239</v>
      </c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:36" ht="2.25" customHeight="1" thickTop="1" x14ac:dyDescent="0.25">
      <c r="L204" s="3"/>
      <c r="M204" s="3"/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:36" ht="3" customHeight="1" x14ac:dyDescent="0.25">
      <c r="L205" s="3"/>
      <c r="M205" s="3"/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:36" ht="13.8" x14ac:dyDescent="0.25">
      <c r="B206" s="57" t="s">
        <v>64</v>
      </c>
      <c r="L206" s="3"/>
      <c r="M206" s="3"/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:36" x14ac:dyDescent="0.25">
      <c r="L207" s="3"/>
      <c r="M207" s="3"/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:36" x14ac:dyDescent="0.25">
      <c r="L208" s="3"/>
      <c r="M208" s="3"/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12:36" x14ac:dyDescent="0.25">
      <c r="L209" s="3"/>
      <c r="M209" s="3"/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12:36" x14ac:dyDescent="0.25">
      <c r="L210" s="3"/>
      <c r="M210" s="3"/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12:36" x14ac:dyDescent="0.25">
      <c r="L211" s="3"/>
      <c r="M211" s="3"/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12:36" x14ac:dyDescent="0.25">
      <c r="L212" s="3"/>
      <c r="M212" s="3"/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12:36" x14ac:dyDescent="0.25">
      <c r="L213" s="3"/>
      <c r="M213" s="3"/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12:36" x14ac:dyDescent="0.25">
      <c r="L214" s="3"/>
      <c r="M214" s="3"/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12:36" x14ac:dyDescent="0.25">
      <c r="L215" s="3"/>
      <c r="M215" s="3"/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12:36" x14ac:dyDescent="0.25">
      <c r="L216" s="3"/>
      <c r="M216" s="3"/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12:36" x14ac:dyDescent="0.25">
      <c r="L217" s="3"/>
      <c r="M217" s="3"/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12:36" x14ac:dyDescent="0.25">
      <c r="L218" s="3"/>
      <c r="M218" s="3"/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12:36" x14ac:dyDescent="0.25">
      <c r="L219" s="3"/>
      <c r="M219" s="3"/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12:36" x14ac:dyDescent="0.25">
      <c r="L220" s="3"/>
      <c r="M220" s="3"/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12:36" x14ac:dyDescent="0.25">
      <c r="L221" s="3"/>
      <c r="M221" s="3"/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12:36" x14ac:dyDescent="0.25">
      <c r="L222" s="3"/>
      <c r="M222" s="3"/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12:36" x14ac:dyDescent="0.25">
      <c r="L223" s="3"/>
      <c r="M223" s="3"/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12:36" x14ac:dyDescent="0.25">
      <c r="L224" s="3"/>
      <c r="M224" s="3"/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:36" x14ac:dyDescent="0.25">
      <c r="L225" s="3"/>
      <c r="M225" s="3"/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:36" ht="3" customHeight="1" x14ac:dyDescent="0.25">
      <c r="L226" s="3"/>
      <c r="M226" s="3"/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:36" x14ac:dyDescent="0.25">
      <c r="L227" s="3"/>
      <c r="M227" s="3"/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:36" x14ac:dyDescent="0.25">
      <c r="L228" s="3"/>
      <c r="M228" s="3"/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:36" ht="13.8" x14ac:dyDescent="0.25">
      <c r="B229" s="57" t="s">
        <v>61</v>
      </c>
      <c r="G229" s="364">
        <f>AB4</f>
        <v>43724</v>
      </c>
      <c r="H229" s="364"/>
      <c r="I229" s="364"/>
      <c r="J229" s="364"/>
      <c r="L229" s="3"/>
      <c r="M229" s="3"/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:36" ht="13.2" thickBot="1" x14ac:dyDescent="0.3">
      <c r="L230" s="3"/>
      <c r="M230" s="3"/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:36" ht="13.5" customHeight="1" thickTop="1" x14ac:dyDescent="0.25">
      <c r="B231" s="73">
        <f>G229</f>
        <v>43724</v>
      </c>
      <c r="C231" s="367" t="str">
        <f t="shared" ref="C231:N231" si="10">C174</f>
        <v>de 0 à 30</v>
      </c>
      <c r="D231" s="365" t="str">
        <f t="shared" si="10"/>
        <v>de 30 à 40</v>
      </c>
      <c r="E231" s="365" t="str">
        <f t="shared" si="10"/>
        <v>de 40 à 50</v>
      </c>
      <c r="F231" s="365" t="str">
        <f t="shared" si="10"/>
        <v>de 50 à 60</v>
      </c>
      <c r="G231" s="365" t="str">
        <f t="shared" si="10"/>
        <v>de 60 à 70</v>
      </c>
      <c r="H231" s="365" t="str">
        <f t="shared" si="10"/>
        <v>de 70 à 80</v>
      </c>
      <c r="I231" s="365" t="str">
        <f t="shared" si="10"/>
        <v>de 80 à 90</v>
      </c>
      <c r="J231" s="365" t="str">
        <f t="shared" si="10"/>
        <v>de 90 à 100</v>
      </c>
      <c r="K231" s="365" t="str">
        <f t="shared" si="10"/>
        <v>de 100 à 110</v>
      </c>
      <c r="L231" s="365" t="str">
        <f t="shared" si="10"/>
        <v>de 110 à 120</v>
      </c>
      <c r="M231" s="365" t="str">
        <f t="shared" si="10"/>
        <v>de 120 à 130</v>
      </c>
      <c r="N231" s="365" t="str">
        <f t="shared" si="10"/>
        <v>plus de 150</v>
      </c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:36" ht="13.5" customHeight="1" thickBot="1" x14ac:dyDescent="0.3">
      <c r="B232" s="25"/>
      <c r="C232" s="368"/>
      <c r="D232" s="366"/>
      <c r="E232" s="366"/>
      <c r="F232" s="366"/>
      <c r="G232" s="366"/>
      <c r="H232" s="366"/>
      <c r="I232" s="366"/>
      <c r="J232" s="366"/>
      <c r="K232" s="366"/>
      <c r="L232" s="366"/>
      <c r="M232" s="366"/>
      <c r="N232" s="366"/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:36" ht="13.5" customHeight="1" thickTop="1" x14ac:dyDescent="0.25">
      <c r="B233" s="16" t="s">
        <v>21</v>
      </c>
      <c r="C233" s="20">
        <f>'VITESSEPL sens 1 '!C233+'VITESSEVL sens 1 '!C233</f>
        <v>0</v>
      </c>
      <c r="D233" s="41">
        <f>'VITESSEPL sens 1 '!D233+'VITESSEVL sens 1 '!D233</f>
        <v>0</v>
      </c>
      <c r="E233" s="41">
        <f>'VITESSEPL sens 1 '!E233+'VITESSEVL sens 1 '!E233</f>
        <v>0</v>
      </c>
      <c r="F233" s="41">
        <f>'VITESSEPL sens 1 '!F233+'VITESSEVL sens 1 '!F233</f>
        <v>0</v>
      </c>
      <c r="G233" s="41">
        <f>'VITESSEPL sens 1 '!G233+'VITESSEVL sens 1 '!G233</f>
        <v>0</v>
      </c>
      <c r="H233" s="41">
        <f>'VITESSEPL sens 1 '!H233+'VITESSEVL sens 1 '!H233</f>
        <v>2</v>
      </c>
      <c r="I233" s="41">
        <f>'VITESSEPL sens 1 '!I233+'VITESSEVL sens 1 '!I233</f>
        <v>1</v>
      </c>
      <c r="J233" s="41">
        <f>'VITESSEPL sens 1 '!J233+'VITESSEVL sens 1 '!J233</f>
        <v>0</v>
      </c>
      <c r="K233" s="41">
        <f>'VITESSEPL sens 1 '!K233+'VITESSEVL sens 1 '!K233</f>
        <v>1</v>
      </c>
      <c r="L233" s="41">
        <f>'VITESSEPL sens 1 '!L233+'VITESSEVL sens 1 '!L233</f>
        <v>0</v>
      </c>
      <c r="M233" s="41">
        <f>'VITESSEPL sens 1 '!M233+'VITESSEVL sens 1 '!M233</f>
        <v>0</v>
      </c>
      <c r="N233" s="41">
        <f>'VITESSEPL sens 1 '!N233+'VITESSEVL sens 1 '!N233</f>
        <v>0</v>
      </c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:36" ht="13.5" customHeight="1" x14ac:dyDescent="0.25">
      <c r="B234" s="16" t="s">
        <v>22</v>
      </c>
      <c r="C234" s="20">
        <f>'VITESSEPL sens 1 '!C234+'VITESSEVL sens 1 '!C234</f>
        <v>0</v>
      </c>
      <c r="D234" s="41">
        <f>'VITESSEPL sens 1 '!D234+'VITESSEVL sens 1 '!D234</f>
        <v>0</v>
      </c>
      <c r="E234" s="41">
        <f>'VITESSEPL sens 1 '!E234+'VITESSEVL sens 1 '!E234</f>
        <v>0</v>
      </c>
      <c r="F234" s="41">
        <f>'VITESSEPL sens 1 '!F234+'VITESSEVL sens 1 '!F234</f>
        <v>0</v>
      </c>
      <c r="G234" s="41">
        <f>'VITESSEPL sens 1 '!G234+'VITESSEVL sens 1 '!G234</f>
        <v>0</v>
      </c>
      <c r="H234" s="41">
        <f>'VITESSEPL sens 1 '!H234+'VITESSEVL sens 1 '!H234</f>
        <v>0</v>
      </c>
      <c r="I234" s="41">
        <f>'VITESSEPL sens 1 '!I234+'VITESSEVL sens 1 '!I234</f>
        <v>0</v>
      </c>
      <c r="J234" s="41">
        <f>'VITESSEPL sens 1 '!J234+'VITESSEVL sens 1 '!J234</f>
        <v>0</v>
      </c>
      <c r="K234" s="41">
        <f>'VITESSEPL sens 1 '!K234+'VITESSEVL sens 1 '!K234</f>
        <v>1</v>
      </c>
      <c r="L234" s="41">
        <f>'VITESSEPL sens 1 '!L234+'VITESSEVL sens 1 '!L234</f>
        <v>0</v>
      </c>
      <c r="M234" s="41">
        <f>'VITESSEPL sens 1 '!M234+'VITESSEVL sens 1 '!M234</f>
        <v>0</v>
      </c>
      <c r="N234" s="41">
        <f>'VITESSEPL sens 1 '!N234+'VITESSEVL sens 1 '!N234</f>
        <v>0</v>
      </c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:36" ht="13.5" customHeight="1" x14ac:dyDescent="0.25">
      <c r="B235" s="16" t="s">
        <v>23</v>
      </c>
      <c r="C235" s="20">
        <f>'VITESSEPL sens 1 '!C235+'VITESSEVL sens 1 '!C235</f>
        <v>0</v>
      </c>
      <c r="D235" s="41">
        <f>'VITESSEPL sens 1 '!D235+'VITESSEVL sens 1 '!D235</f>
        <v>0</v>
      </c>
      <c r="E235" s="41">
        <f>'VITESSEPL sens 1 '!E235+'VITESSEVL sens 1 '!E235</f>
        <v>0</v>
      </c>
      <c r="F235" s="41">
        <f>'VITESSEPL sens 1 '!F235+'VITESSEVL sens 1 '!F235</f>
        <v>0</v>
      </c>
      <c r="G235" s="41">
        <f>'VITESSEPL sens 1 '!G235+'VITESSEVL sens 1 '!G235</f>
        <v>0</v>
      </c>
      <c r="H235" s="41">
        <f>'VITESSEPL sens 1 '!H235+'VITESSEVL sens 1 '!H235</f>
        <v>0</v>
      </c>
      <c r="I235" s="41">
        <f>'VITESSEPL sens 1 '!I235+'VITESSEVL sens 1 '!I235</f>
        <v>0</v>
      </c>
      <c r="J235" s="41">
        <f>'VITESSEPL sens 1 '!J235+'VITESSEVL sens 1 '!J235</f>
        <v>0</v>
      </c>
      <c r="K235" s="41">
        <f>'VITESSEPL sens 1 '!K235+'VITESSEVL sens 1 '!K235</f>
        <v>0</v>
      </c>
      <c r="L235" s="41">
        <f>'VITESSEPL sens 1 '!L235+'VITESSEVL sens 1 '!L235</f>
        <v>0</v>
      </c>
      <c r="M235" s="41">
        <f>'VITESSEPL sens 1 '!M235+'VITESSEVL sens 1 '!M235</f>
        <v>0</v>
      </c>
      <c r="N235" s="41">
        <f>'VITESSEPL sens 1 '!N235+'VITESSEVL sens 1 '!N235</f>
        <v>0</v>
      </c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:36" ht="13.5" customHeight="1" x14ac:dyDescent="0.25">
      <c r="B236" s="16" t="s">
        <v>24</v>
      </c>
      <c r="C236" s="20">
        <f>'VITESSEPL sens 1 '!C236+'VITESSEVL sens 1 '!C236</f>
        <v>0</v>
      </c>
      <c r="D236" s="41">
        <f>'VITESSEPL sens 1 '!D236+'VITESSEVL sens 1 '!D236</f>
        <v>0</v>
      </c>
      <c r="E236" s="41">
        <f>'VITESSEPL sens 1 '!E236+'VITESSEVL sens 1 '!E236</f>
        <v>0</v>
      </c>
      <c r="F236" s="41">
        <f>'VITESSEPL sens 1 '!F236+'VITESSEVL sens 1 '!F236</f>
        <v>0</v>
      </c>
      <c r="G236" s="41">
        <f>'VITESSEPL sens 1 '!G236+'VITESSEVL sens 1 '!G236</f>
        <v>0</v>
      </c>
      <c r="H236" s="41">
        <f>'VITESSEPL sens 1 '!H236+'VITESSEVL sens 1 '!H236</f>
        <v>0</v>
      </c>
      <c r="I236" s="41">
        <f>'VITESSEPL sens 1 '!I236+'VITESSEVL sens 1 '!I236</f>
        <v>0</v>
      </c>
      <c r="J236" s="41">
        <f>'VITESSEPL sens 1 '!J236+'VITESSEVL sens 1 '!J236</f>
        <v>0</v>
      </c>
      <c r="K236" s="41">
        <f>'VITESSEPL sens 1 '!K236+'VITESSEVL sens 1 '!K236</f>
        <v>1</v>
      </c>
      <c r="L236" s="41">
        <f>'VITESSEPL sens 1 '!L236+'VITESSEVL sens 1 '!L236</f>
        <v>0</v>
      </c>
      <c r="M236" s="41">
        <f>'VITESSEPL sens 1 '!M236+'VITESSEVL sens 1 '!M236</f>
        <v>0</v>
      </c>
      <c r="N236" s="41">
        <f>'VITESSEPL sens 1 '!N236+'VITESSEVL sens 1 '!N236</f>
        <v>0</v>
      </c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:36" ht="13.5" customHeight="1" x14ac:dyDescent="0.25">
      <c r="B237" s="16" t="s">
        <v>25</v>
      </c>
      <c r="C237" s="20">
        <f>'VITESSEPL sens 1 '!C237+'VITESSEVL sens 1 '!C237</f>
        <v>0</v>
      </c>
      <c r="D237" s="41">
        <f>'VITESSEPL sens 1 '!D237+'VITESSEVL sens 1 '!D237</f>
        <v>0</v>
      </c>
      <c r="E237" s="41">
        <f>'VITESSEPL sens 1 '!E237+'VITESSEVL sens 1 '!E237</f>
        <v>0</v>
      </c>
      <c r="F237" s="41">
        <f>'VITESSEPL sens 1 '!F237+'VITESSEVL sens 1 '!F237</f>
        <v>0</v>
      </c>
      <c r="G237" s="41">
        <f>'VITESSEPL sens 1 '!G237+'VITESSEVL sens 1 '!G237</f>
        <v>0</v>
      </c>
      <c r="H237" s="41">
        <f>'VITESSEPL sens 1 '!H237+'VITESSEVL sens 1 '!H237</f>
        <v>3</v>
      </c>
      <c r="I237" s="41">
        <f>'VITESSEPL sens 1 '!I237+'VITESSEVL sens 1 '!I237</f>
        <v>5</v>
      </c>
      <c r="J237" s="41">
        <f>'VITESSEPL sens 1 '!J237+'VITESSEVL sens 1 '!J237</f>
        <v>5</v>
      </c>
      <c r="K237" s="41">
        <f>'VITESSEPL sens 1 '!K237+'VITESSEVL sens 1 '!K237</f>
        <v>1</v>
      </c>
      <c r="L237" s="41">
        <f>'VITESSEPL sens 1 '!L237+'VITESSEVL sens 1 '!L237</f>
        <v>0</v>
      </c>
      <c r="M237" s="41">
        <f>'VITESSEPL sens 1 '!M237+'VITESSEVL sens 1 '!M237</f>
        <v>0</v>
      </c>
      <c r="N237" s="41">
        <f>'VITESSEPL sens 1 '!N237+'VITESSEVL sens 1 '!N237</f>
        <v>0</v>
      </c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:36" ht="13.5" customHeight="1" x14ac:dyDescent="0.25">
      <c r="B238" s="16" t="s">
        <v>26</v>
      </c>
      <c r="C238" s="20">
        <f>'VITESSEPL sens 1 '!C238+'VITESSEVL sens 1 '!C238</f>
        <v>0</v>
      </c>
      <c r="D238" s="41">
        <f>'VITESSEPL sens 1 '!D238+'VITESSEVL sens 1 '!D238</f>
        <v>0</v>
      </c>
      <c r="E238" s="41">
        <f>'VITESSEPL sens 1 '!E238+'VITESSEVL sens 1 '!E238</f>
        <v>0</v>
      </c>
      <c r="F238" s="41">
        <f>'VITESSEPL sens 1 '!F238+'VITESSEVL sens 1 '!F238</f>
        <v>0</v>
      </c>
      <c r="G238" s="41">
        <f>'VITESSEPL sens 1 '!G238+'VITESSEVL sens 1 '!G238</f>
        <v>0</v>
      </c>
      <c r="H238" s="41">
        <f>'VITESSEPL sens 1 '!H238+'VITESSEVL sens 1 '!H238</f>
        <v>4</v>
      </c>
      <c r="I238" s="41">
        <f>'VITESSEPL sens 1 '!I238+'VITESSEVL sens 1 '!I238</f>
        <v>3</v>
      </c>
      <c r="J238" s="41">
        <f>'VITESSEPL sens 1 '!J238+'VITESSEVL sens 1 '!J238</f>
        <v>7</v>
      </c>
      <c r="K238" s="41">
        <f>'VITESSEPL sens 1 '!K238+'VITESSEVL sens 1 '!K238</f>
        <v>1</v>
      </c>
      <c r="L238" s="41">
        <f>'VITESSEPL sens 1 '!L238+'VITESSEVL sens 1 '!L238</f>
        <v>2</v>
      </c>
      <c r="M238" s="41">
        <f>'VITESSEPL sens 1 '!M238+'VITESSEVL sens 1 '!M238</f>
        <v>1</v>
      </c>
      <c r="N238" s="41">
        <f>'VITESSEPL sens 1 '!N238+'VITESSEVL sens 1 '!N238</f>
        <v>0</v>
      </c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:36" ht="13.5" customHeight="1" x14ac:dyDescent="0.25">
      <c r="B239" s="16" t="s">
        <v>27</v>
      </c>
      <c r="C239" s="20">
        <f>'VITESSEPL sens 1 '!C239+'VITESSEVL sens 1 '!C239</f>
        <v>0</v>
      </c>
      <c r="D239" s="41">
        <f>'VITESSEPL sens 1 '!D239+'VITESSEVL sens 1 '!D239</f>
        <v>0</v>
      </c>
      <c r="E239" s="41">
        <f>'VITESSEPL sens 1 '!E239+'VITESSEVL sens 1 '!E239</f>
        <v>0</v>
      </c>
      <c r="F239" s="41">
        <f>'VITESSEPL sens 1 '!F239+'VITESSEVL sens 1 '!F239</f>
        <v>1</v>
      </c>
      <c r="G239" s="41">
        <f>'VITESSEPL sens 1 '!G239+'VITESSEVL sens 1 '!G239</f>
        <v>2</v>
      </c>
      <c r="H239" s="41">
        <f>'VITESSEPL sens 1 '!H239+'VITESSEVL sens 1 '!H239</f>
        <v>4</v>
      </c>
      <c r="I239" s="41">
        <f>'VITESSEPL sens 1 '!I239+'VITESSEVL sens 1 '!I239</f>
        <v>7</v>
      </c>
      <c r="J239" s="41">
        <f>'VITESSEPL sens 1 '!J239+'VITESSEVL sens 1 '!J239</f>
        <v>1</v>
      </c>
      <c r="K239" s="41">
        <f>'VITESSEPL sens 1 '!K239+'VITESSEVL sens 1 '!K239</f>
        <v>0</v>
      </c>
      <c r="L239" s="41">
        <f>'VITESSEPL sens 1 '!L239+'VITESSEVL sens 1 '!L239</f>
        <v>4</v>
      </c>
      <c r="M239" s="41">
        <f>'VITESSEPL sens 1 '!M239+'VITESSEVL sens 1 '!M239</f>
        <v>3</v>
      </c>
      <c r="N239" s="41">
        <f>'VITESSEPL sens 1 '!N239+'VITESSEVL sens 1 '!N239</f>
        <v>0</v>
      </c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:36" ht="13.5" customHeight="1" x14ac:dyDescent="0.25">
      <c r="B240" s="16" t="s">
        <v>28</v>
      </c>
      <c r="C240" s="20">
        <f>'VITESSEPL sens 1 '!C240+'VITESSEVL sens 1 '!C240</f>
        <v>1</v>
      </c>
      <c r="D240" s="41">
        <f>'VITESSEPL sens 1 '!D240+'VITESSEVL sens 1 '!D240</f>
        <v>1</v>
      </c>
      <c r="E240" s="41">
        <f>'VITESSEPL sens 1 '!E240+'VITESSEVL sens 1 '!E240</f>
        <v>0</v>
      </c>
      <c r="F240" s="41">
        <f>'VITESSEPL sens 1 '!F240+'VITESSEVL sens 1 '!F240</f>
        <v>0</v>
      </c>
      <c r="G240" s="41">
        <f>'VITESSEPL sens 1 '!G240+'VITESSEVL sens 1 '!G240</f>
        <v>4</v>
      </c>
      <c r="H240" s="41">
        <f>'VITESSEPL sens 1 '!H240+'VITESSEVL sens 1 '!H240</f>
        <v>10</v>
      </c>
      <c r="I240" s="41">
        <f>'VITESSEPL sens 1 '!I240+'VITESSEVL sens 1 '!I240</f>
        <v>25</v>
      </c>
      <c r="J240" s="41">
        <f>'VITESSEPL sens 1 '!J240+'VITESSEVL sens 1 '!J240</f>
        <v>11</v>
      </c>
      <c r="K240" s="41">
        <f>'VITESSEPL sens 1 '!K240+'VITESSEVL sens 1 '!K240</f>
        <v>3</v>
      </c>
      <c r="L240" s="41">
        <f>'VITESSEPL sens 1 '!L240+'VITESSEVL sens 1 '!L240</f>
        <v>2</v>
      </c>
      <c r="M240" s="41">
        <f>'VITESSEPL sens 1 '!M240+'VITESSEVL sens 1 '!M240</f>
        <v>2</v>
      </c>
      <c r="N240" s="41">
        <f>'VITESSEPL sens 1 '!N240+'VITESSEVL sens 1 '!N240</f>
        <v>0</v>
      </c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:36" ht="13.5" customHeight="1" x14ac:dyDescent="0.25">
      <c r="B241" s="16" t="s">
        <v>29</v>
      </c>
      <c r="C241" s="20">
        <f>'VITESSEPL sens 1 '!C241+'VITESSEVL sens 1 '!C241</f>
        <v>0</v>
      </c>
      <c r="D241" s="41">
        <f>'VITESSEPL sens 1 '!D241+'VITESSEVL sens 1 '!D241</f>
        <v>0</v>
      </c>
      <c r="E241" s="41">
        <f>'VITESSEPL sens 1 '!E241+'VITESSEVL sens 1 '!E241</f>
        <v>0</v>
      </c>
      <c r="F241" s="41">
        <f>'VITESSEPL sens 1 '!F241+'VITESSEVL sens 1 '!F241</f>
        <v>1</v>
      </c>
      <c r="G241" s="41">
        <f>'VITESSEPL sens 1 '!G241+'VITESSEVL sens 1 '!G241</f>
        <v>3</v>
      </c>
      <c r="H241" s="41">
        <f>'VITESSEPL sens 1 '!H241+'VITESSEVL sens 1 '!H241</f>
        <v>10</v>
      </c>
      <c r="I241" s="41">
        <f>'VITESSEPL sens 1 '!I241+'VITESSEVL sens 1 '!I241</f>
        <v>25</v>
      </c>
      <c r="J241" s="41">
        <f>'VITESSEPL sens 1 '!J241+'VITESSEVL sens 1 '!J241</f>
        <v>15</v>
      </c>
      <c r="K241" s="41">
        <f>'VITESSEPL sens 1 '!K241+'VITESSEVL sens 1 '!K241</f>
        <v>9</v>
      </c>
      <c r="L241" s="41">
        <f>'VITESSEPL sens 1 '!L241+'VITESSEVL sens 1 '!L241</f>
        <v>2</v>
      </c>
      <c r="M241" s="41">
        <f>'VITESSEPL sens 1 '!M241+'VITESSEVL sens 1 '!M241</f>
        <v>1</v>
      </c>
      <c r="N241" s="41">
        <f>'VITESSEPL sens 1 '!N241+'VITESSEVL sens 1 '!N241</f>
        <v>0</v>
      </c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:36" ht="13.5" customHeight="1" x14ac:dyDescent="0.25">
      <c r="B242" s="16" t="s">
        <v>30</v>
      </c>
      <c r="C242" s="20">
        <f>'VITESSEPL sens 1 '!C242+'VITESSEVL sens 1 '!C242</f>
        <v>2</v>
      </c>
      <c r="D242" s="41">
        <f>'VITESSEPL sens 1 '!D242+'VITESSEVL sens 1 '!D242</f>
        <v>0</v>
      </c>
      <c r="E242" s="41">
        <f>'VITESSEPL sens 1 '!E242+'VITESSEVL sens 1 '!E242</f>
        <v>0</v>
      </c>
      <c r="F242" s="41">
        <f>'VITESSEPL sens 1 '!F242+'VITESSEVL sens 1 '!F242</f>
        <v>1</v>
      </c>
      <c r="G242" s="41">
        <f>'VITESSEPL sens 1 '!G242+'VITESSEVL sens 1 '!G242</f>
        <v>2</v>
      </c>
      <c r="H242" s="41">
        <f>'VITESSEPL sens 1 '!H242+'VITESSEVL sens 1 '!H242</f>
        <v>8</v>
      </c>
      <c r="I242" s="41">
        <f>'VITESSEPL sens 1 '!I242+'VITESSEVL sens 1 '!I242</f>
        <v>19</v>
      </c>
      <c r="J242" s="41">
        <f>'VITESSEPL sens 1 '!J242+'VITESSEVL sens 1 '!J242</f>
        <v>11</v>
      </c>
      <c r="K242" s="41">
        <f>'VITESSEPL sens 1 '!K242+'VITESSEVL sens 1 '!K242</f>
        <v>2</v>
      </c>
      <c r="L242" s="41">
        <f>'VITESSEPL sens 1 '!L242+'VITESSEVL sens 1 '!L242</f>
        <v>2</v>
      </c>
      <c r="M242" s="41">
        <f>'VITESSEPL sens 1 '!M242+'VITESSEVL sens 1 '!M242</f>
        <v>1</v>
      </c>
      <c r="N242" s="41">
        <f>'VITESSEPL sens 1 '!N242+'VITESSEVL sens 1 '!N242</f>
        <v>0</v>
      </c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:36" ht="13.5" customHeight="1" x14ac:dyDescent="0.25">
      <c r="B243" s="16" t="s">
        <v>31</v>
      </c>
      <c r="C243" s="20">
        <f>'VITESSEPL sens 1 '!C243+'VITESSEVL sens 1 '!C243</f>
        <v>1</v>
      </c>
      <c r="D243" s="41">
        <f>'VITESSEPL sens 1 '!D243+'VITESSEVL sens 1 '!D243</f>
        <v>1</v>
      </c>
      <c r="E243" s="41">
        <f>'VITESSEPL sens 1 '!E243+'VITESSEVL sens 1 '!E243</f>
        <v>1</v>
      </c>
      <c r="F243" s="41">
        <f>'VITESSEPL sens 1 '!F243+'VITESSEVL sens 1 '!F243</f>
        <v>0</v>
      </c>
      <c r="G243" s="41">
        <f>'VITESSEPL sens 1 '!G243+'VITESSEVL sens 1 '!G243</f>
        <v>3</v>
      </c>
      <c r="H243" s="41">
        <f>'VITESSEPL sens 1 '!H243+'VITESSEVL sens 1 '!H243</f>
        <v>9</v>
      </c>
      <c r="I243" s="41">
        <f>'VITESSEPL sens 1 '!I243+'VITESSEVL sens 1 '!I243</f>
        <v>27</v>
      </c>
      <c r="J243" s="41">
        <f>'VITESSEPL sens 1 '!J243+'VITESSEVL sens 1 '!J243</f>
        <v>6</v>
      </c>
      <c r="K243" s="41">
        <f>'VITESSEPL sens 1 '!K243+'VITESSEVL sens 1 '!K243</f>
        <v>4</v>
      </c>
      <c r="L243" s="41">
        <f>'VITESSEPL sens 1 '!L243+'VITESSEVL sens 1 '!L243</f>
        <v>1</v>
      </c>
      <c r="M243" s="41">
        <f>'VITESSEPL sens 1 '!M243+'VITESSEVL sens 1 '!M243</f>
        <v>1</v>
      </c>
      <c r="N243" s="41">
        <f>'VITESSEPL sens 1 '!N243+'VITESSEVL sens 1 '!N243</f>
        <v>0</v>
      </c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:36" ht="13.5" customHeight="1" x14ac:dyDescent="0.25">
      <c r="B244" s="16" t="s">
        <v>32</v>
      </c>
      <c r="C244" s="20">
        <f>'VITESSEPL sens 1 '!C244+'VITESSEVL sens 1 '!C244</f>
        <v>2</v>
      </c>
      <c r="D244" s="41">
        <f>'VITESSEPL sens 1 '!D244+'VITESSEVL sens 1 '!D244</f>
        <v>2</v>
      </c>
      <c r="E244" s="41">
        <f>'VITESSEPL sens 1 '!E244+'VITESSEVL sens 1 '!E244</f>
        <v>1</v>
      </c>
      <c r="F244" s="41">
        <f>'VITESSEPL sens 1 '!F244+'VITESSEVL sens 1 '!F244</f>
        <v>1</v>
      </c>
      <c r="G244" s="41">
        <f>'VITESSEPL sens 1 '!G244+'VITESSEVL sens 1 '!G244</f>
        <v>1</v>
      </c>
      <c r="H244" s="41">
        <f>'VITESSEPL sens 1 '!H244+'VITESSEVL sens 1 '!H244</f>
        <v>9</v>
      </c>
      <c r="I244" s="41">
        <f>'VITESSEPL sens 1 '!I244+'VITESSEVL sens 1 '!I244</f>
        <v>17</v>
      </c>
      <c r="J244" s="41">
        <f>'VITESSEPL sens 1 '!J244+'VITESSEVL sens 1 '!J244</f>
        <v>12</v>
      </c>
      <c r="K244" s="41">
        <f>'VITESSEPL sens 1 '!K244+'VITESSEVL sens 1 '!K244</f>
        <v>5</v>
      </c>
      <c r="L244" s="41">
        <f>'VITESSEPL sens 1 '!L244+'VITESSEVL sens 1 '!L244</f>
        <v>2</v>
      </c>
      <c r="M244" s="41">
        <f>'VITESSEPL sens 1 '!M244+'VITESSEVL sens 1 '!M244</f>
        <v>0</v>
      </c>
      <c r="N244" s="41">
        <f>'VITESSEPL sens 1 '!N244+'VITESSEVL sens 1 '!N244</f>
        <v>0</v>
      </c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:36" ht="13.5" customHeight="1" x14ac:dyDescent="0.25">
      <c r="B245" s="16" t="s">
        <v>33</v>
      </c>
      <c r="C245" s="20">
        <f>'VITESSEPL sens 1 '!C245+'VITESSEVL sens 1 '!C245</f>
        <v>1</v>
      </c>
      <c r="D245" s="41">
        <f>'VITESSEPL sens 1 '!D245+'VITESSEVL sens 1 '!D245</f>
        <v>0</v>
      </c>
      <c r="E245" s="41">
        <f>'VITESSEPL sens 1 '!E245+'VITESSEVL sens 1 '!E245</f>
        <v>0</v>
      </c>
      <c r="F245" s="41">
        <f>'VITESSEPL sens 1 '!F245+'VITESSEVL sens 1 '!F245</f>
        <v>0</v>
      </c>
      <c r="G245" s="41">
        <f>'VITESSEPL sens 1 '!G245+'VITESSEVL sens 1 '!G245</f>
        <v>0</v>
      </c>
      <c r="H245" s="41">
        <f>'VITESSEPL sens 1 '!H245+'VITESSEVL sens 1 '!H245</f>
        <v>6</v>
      </c>
      <c r="I245" s="41">
        <f>'VITESSEPL sens 1 '!I245+'VITESSEVL sens 1 '!I245</f>
        <v>18</v>
      </c>
      <c r="J245" s="41">
        <f>'VITESSEPL sens 1 '!J245+'VITESSEVL sens 1 '!J245</f>
        <v>11</v>
      </c>
      <c r="K245" s="41">
        <f>'VITESSEPL sens 1 '!K245+'VITESSEVL sens 1 '!K245</f>
        <v>8</v>
      </c>
      <c r="L245" s="41">
        <f>'VITESSEPL sens 1 '!L245+'VITESSEVL sens 1 '!L245</f>
        <v>4</v>
      </c>
      <c r="M245" s="41">
        <f>'VITESSEPL sens 1 '!M245+'VITESSEVL sens 1 '!M245</f>
        <v>3</v>
      </c>
      <c r="N245" s="41">
        <f>'VITESSEPL sens 1 '!N245+'VITESSEVL sens 1 '!N245</f>
        <v>2</v>
      </c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:36" ht="13.5" customHeight="1" x14ac:dyDescent="0.25">
      <c r="B246" s="16" t="s">
        <v>34</v>
      </c>
      <c r="C246" s="20">
        <f>'VITESSEPL sens 1 '!C246+'VITESSEVL sens 1 '!C246</f>
        <v>0</v>
      </c>
      <c r="D246" s="41">
        <f>'VITESSEPL sens 1 '!D246+'VITESSEVL sens 1 '!D246</f>
        <v>0</v>
      </c>
      <c r="E246" s="41">
        <f>'VITESSEPL sens 1 '!E246+'VITESSEVL sens 1 '!E246</f>
        <v>0</v>
      </c>
      <c r="F246" s="41">
        <f>'VITESSEPL sens 1 '!F246+'VITESSEVL sens 1 '!F246</f>
        <v>0</v>
      </c>
      <c r="G246" s="41">
        <f>'VITESSEPL sens 1 '!G246+'VITESSEVL sens 1 '!G246</f>
        <v>1</v>
      </c>
      <c r="H246" s="41">
        <f>'VITESSEPL sens 1 '!H246+'VITESSEVL sens 1 '!H246</f>
        <v>6</v>
      </c>
      <c r="I246" s="41">
        <f>'VITESSEPL sens 1 '!I246+'VITESSEVL sens 1 '!I246</f>
        <v>20</v>
      </c>
      <c r="J246" s="41">
        <f>'VITESSEPL sens 1 '!J246+'VITESSEVL sens 1 '!J246</f>
        <v>15</v>
      </c>
      <c r="K246" s="41">
        <f>'VITESSEPL sens 1 '!K246+'VITESSEVL sens 1 '!K246</f>
        <v>5</v>
      </c>
      <c r="L246" s="41">
        <f>'VITESSEPL sens 1 '!L246+'VITESSEVL sens 1 '!L246</f>
        <v>1</v>
      </c>
      <c r="M246" s="41">
        <f>'VITESSEPL sens 1 '!M246+'VITESSEVL sens 1 '!M246</f>
        <v>1</v>
      </c>
      <c r="N246" s="41">
        <f>'VITESSEPL sens 1 '!N246+'VITESSEVL sens 1 '!N246</f>
        <v>0</v>
      </c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:36" ht="13.5" customHeight="1" x14ac:dyDescent="0.25">
      <c r="B247" s="16" t="s">
        <v>35</v>
      </c>
      <c r="C247" s="20">
        <f>'VITESSEPL sens 1 '!C247+'VITESSEVL sens 1 '!C247</f>
        <v>0</v>
      </c>
      <c r="D247" s="41">
        <f>'VITESSEPL sens 1 '!D247+'VITESSEVL sens 1 '!D247</f>
        <v>0</v>
      </c>
      <c r="E247" s="41">
        <f>'VITESSEPL sens 1 '!E247+'VITESSEVL sens 1 '!E247</f>
        <v>0</v>
      </c>
      <c r="F247" s="41">
        <f>'VITESSEPL sens 1 '!F247+'VITESSEVL sens 1 '!F247</f>
        <v>0</v>
      </c>
      <c r="G247" s="41">
        <f>'VITESSEPL sens 1 '!G247+'VITESSEVL sens 1 '!G247</f>
        <v>1</v>
      </c>
      <c r="H247" s="41">
        <f>'VITESSEPL sens 1 '!H247+'VITESSEVL sens 1 '!H247</f>
        <v>4</v>
      </c>
      <c r="I247" s="41">
        <f>'VITESSEPL sens 1 '!I247+'VITESSEVL sens 1 '!I247</f>
        <v>16</v>
      </c>
      <c r="J247" s="41">
        <f>'VITESSEPL sens 1 '!J247+'VITESSEVL sens 1 '!J247</f>
        <v>5</v>
      </c>
      <c r="K247" s="41">
        <f>'VITESSEPL sens 1 '!K247+'VITESSEVL sens 1 '!K247</f>
        <v>3</v>
      </c>
      <c r="L247" s="41">
        <f>'VITESSEPL sens 1 '!L247+'VITESSEVL sens 1 '!L247</f>
        <v>0</v>
      </c>
      <c r="M247" s="41">
        <f>'VITESSEPL sens 1 '!M247+'VITESSEVL sens 1 '!M247</f>
        <v>1</v>
      </c>
      <c r="N247" s="41">
        <f>'VITESSEPL sens 1 '!N247+'VITESSEVL sens 1 '!N247</f>
        <v>0</v>
      </c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:36" ht="13.5" customHeight="1" x14ac:dyDescent="0.25">
      <c r="B248" s="16" t="s">
        <v>36</v>
      </c>
      <c r="C248" s="20">
        <f>'VITESSEPL sens 1 '!C248+'VITESSEVL sens 1 '!C248</f>
        <v>0</v>
      </c>
      <c r="D248" s="41">
        <f>'VITESSEPL sens 1 '!D248+'VITESSEVL sens 1 '!D248</f>
        <v>1</v>
      </c>
      <c r="E248" s="41">
        <f>'VITESSEPL sens 1 '!E248+'VITESSEVL sens 1 '!E248</f>
        <v>0</v>
      </c>
      <c r="F248" s="41">
        <f>'VITESSEPL sens 1 '!F248+'VITESSEVL sens 1 '!F248</f>
        <v>0</v>
      </c>
      <c r="G248" s="41">
        <f>'VITESSEPL sens 1 '!G248+'VITESSEVL sens 1 '!G248</f>
        <v>0</v>
      </c>
      <c r="H248" s="41">
        <f>'VITESSEPL sens 1 '!H248+'VITESSEVL sens 1 '!H248</f>
        <v>7</v>
      </c>
      <c r="I248" s="41">
        <f>'VITESSEPL sens 1 '!I248+'VITESSEVL sens 1 '!I248</f>
        <v>20</v>
      </c>
      <c r="J248" s="41">
        <f>'VITESSEPL sens 1 '!J248+'VITESSEVL sens 1 '!J248</f>
        <v>13</v>
      </c>
      <c r="K248" s="41">
        <f>'VITESSEPL sens 1 '!K248+'VITESSEVL sens 1 '!K248</f>
        <v>6</v>
      </c>
      <c r="L248" s="41">
        <f>'VITESSEPL sens 1 '!L248+'VITESSEVL sens 1 '!L248</f>
        <v>2</v>
      </c>
      <c r="M248" s="41">
        <f>'VITESSEPL sens 1 '!M248+'VITESSEVL sens 1 '!M248</f>
        <v>0</v>
      </c>
      <c r="N248" s="41">
        <f>'VITESSEPL sens 1 '!N248+'VITESSEVL sens 1 '!N248</f>
        <v>0</v>
      </c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:36" ht="13.5" customHeight="1" x14ac:dyDescent="0.25">
      <c r="B249" s="16" t="s">
        <v>37</v>
      </c>
      <c r="C249" s="20">
        <f>'VITESSEPL sens 1 '!C249+'VITESSEVL sens 1 '!C249</f>
        <v>0</v>
      </c>
      <c r="D249" s="41">
        <f>'VITESSEPL sens 1 '!D249+'VITESSEVL sens 1 '!D249</f>
        <v>0</v>
      </c>
      <c r="E249" s="41">
        <f>'VITESSEPL sens 1 '!E249+'VITESSEVL sens 1 '!E249</f>
        <v>0</v>
      </c>
      <c r="F249" s="41">
        <f>'VITESSEPL sens 1 '!F249+'VITESSEVL sens 1 '!F249</f>
        <v>0</v>
      </c>
      <c r="G249" s="41">
        <f>'VITESSEPL sens 1 '!G249+'VITESSEVL sens 1 '!G249</f>
        <v>1</v>
      </c>
      <c r="H249" s="41">
        <f>'VITESSEPL sens 1 '!H249+'VITESSEVL sens 1 '!H249</f>
        <v>11</v>
      </c>
      <c r="I249" s="41">
        <f>'VITESSEPL sens 1 '!I249+'VITESSEVL sens 1 '!I249</f>
        <v>21</v>
      </c>
      <c r="J249" s="41">
        <f>'VITESSEPL sens 1 '!J249+'VITESSEVL sens 1 '!J249</f>
        <v>11</v>
      </c>
      <c r="K249" s="41">
        <f>'VITESSEPL sens 1 '!K249+'VITESSEVL sens 1 '!K249</f>
        <v>5</v>
      </c>
      <c r="L249" s="41">
        <f>'VITESSEPL sens 1 '!L249+'VITESSEVL sens 1 '!L249</f>
        <v>0</v>
      </c>
      <c r="M249" s="41">
        <f>'VITESSEPL sens 1 '!M249+'VITESSEVL sens 1 '!M249</f>
        <v>1</v>
      </c>
      <c r="N249" s="41">
        <f>'VITESSEPL sens 1 '!N249+'VITESSEVL sens 1 '!N249</f>
        <v>0</v>
      </c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:36" ht="13.5" customHeight="1" x14ac:dyDescent="0.25">
      <c r="B250" s="16" t="s">
        <v>38</v>
      </c>
      <c r="C250" s="20">
        <f>'VITESSEPL sens 1 '!C250+'VITESSEVL sens 1 '!C250</f>
        <v>0</v>
      </c>
      <c r="D250" s="41">
        <f>'VITESSEPL sens 1 '!D250+'VITESSEVL sens 1 '!D250</f>
        <v>0</v>
      </c>
      <c r="E250" s="41">
        <f>'VITESSEPL sens 1 '!E250+'VITESSEVL sens 1 '!E250</f>
        <v>0</v>
      </c>
      <c r="F250" s="41">
        <f>'VITESSEPL sens 1 '!F250+'VITESSEVL sens 1 '!F250</f>
        <v>0</v>
      </c>
      <c r="G250" s="41">
        <f>'VITESSEPL sens 1 '!G250+'VITESSEVL sens 1 '!G250</f>
        <v>2</v>
      </c>
      <c r="H250" s="41">
        <f>'VITESSEPL sens 1 '!H250+'VITESSEVL sens 1 '!H250</f>
        <v>5</v>
      </c>
      <c r="I250" s="41">
        <f>'VITESSEPL sens 1 '!I250+'VITESSEVL sens 1 '!I250</f>
        <v>29</v>
      </c>
      <c r="J250" s="41">
        <f>'VITESSEPL sens 1 '!J250+'VITESSEVL sens 1 '!J250</f>
        <v>7</v>
      </c>
      <c r="K250" s="41">
        <f>'VITESSEPL sens 1 '!K250+'VITESSEVL sens 1 '!K250</f>
        <v>6</v>
      </c>
      <c r="L250" s="41">
        <f>'VITESSEPL sens 1 '!L250+'VITESSEVL sens 1 '!L250</f>
        <v>8</v>
      </c>
      <c r="M250" s="41">
        <f>'VITESSEPL sens 1 '!M250+'VITESSEVL sens 1 '!M250</f>
        <v>1</v>
      </c>
      <c r="N250" s="41">
        <f>'VITESSEPL sens 1 '!N250+'VITESSEVL sens 1 '!N250</f>
        <v>0</v>
      </c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:36" ht="13.5" customHeight="1" x14ac:dyDescent="0.25">
      <c r="B251" s="16" t="s">
        <v>39</v>
      </c>
      <c r="C251" s="20">
        <f>'VITESSEPL sens 1 '!C251+'VITESSEVL sens 1 '!C251</f>
        <v>1</v>
      </c>
      <c r="D251" s="41">
        <f>'VITESSEPL sens 1 '!D251+'VITESSEVL sens 1 '!D251</f>
        <v>0</v>
      </c>
      <c r="E251" s="41">
        <f>'VITESSEPL sens 1 '!E251+'VITESSEVL sens 1 '!E251</f>
        <v>0</v>
      </c>
      <c r="F251" s="41">
        <f>'VITESSEPL sens 1 '!F251+'VITESSEVL sens 1 '!F251</f>
        <v>0</v>
      </c>
      <c r="G251" s="41">
        <f>'VITESSEPL sens 1 '!G251+'VITESSEVL sens 1 '!G251</f>
        <v>1</v>
      </c>
      <c r="H251" s="41">
        <f>'VITESSEPL sens 1 '!H251+'VITESSEVL sens 1 '!H251</f>
        <v>3</v>
      </c>
      <c r="I251" s="41">
        <f>'VITESSEPL sens 1 '!I251+'VITESSEVL sens 1 '!I251</f>
        <v>21</v>
      </c>
      <c r="J251" s="41">
        <f>'VITESSEPL sens 1 '!J251+'VITESSEVL sens 1 '!J251</f>
        <v>8</v>
      </c>
      <c r="K251" s="41">
        <f>'VITESSEPL sens 1 '!K251+'VITESSEVL sens 1 '!K251</f>
        <v>12</v>
      </c>
      <c r="L251" s="41">
        <f>'VITESSEPL sens 1 '!L251+'VITESSEVL sens 1 '!L251</f>
        <v>2</v>
      </c>
      <c r="M251" s="41">
        <f>'VITESSEPL sens 1 '!M251+'VITESSEVL sens 1 '!M251</f>
        <v>2</v>
      </c>
      <c r="N251" s="41">
        <f>'VITESSEPL sens 1 '!N251+'VITESSEVL sens 1 '!N251</f>
        <v>0</v>
      </c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:36" ht="13.5" customHeight="1" x14ac:dyDescent="0.25">
      <c r="B252" s="16" t="s">
        <v>40</v>
      </c>
      <c r="C252" s="20">
        <f>'VITESSEPL sens 1 '!C252+'VITESSEVL sens 1 '!C252</f>
        <v>0</v>
      </c>
      <c r="D252" s="41">
        <f>'VITESSEPL sens 1 '!D252+'VITESSEVL sens 1 '!D252</f>
        <v>0</v>
      </c>
      <c r="E252" s="41">
        <f>'VITESSEPL sens 1 '!E252+'VITESSEVL sens 1 '!E252</f>
        <v>0</v>
      </c>
      <c r="F252" s="41">
        <f>'VITESSEPL sens 1 '!F252+'VITESSEVL sens 1 '!F252</f>
        <v>0</v>
      </c>
      <c r="G252" s="41">
        <f>'VITESSEPL sens 1 '!G252+'VITESSEVL sens 1 '!G252</f>
        <v>1</v>
      </c>
      <c r="H252" s="41">
        <f>'VITESSEPL sens 1 '!H252+'VITESSEVL sens 1 '!H252</f>
        <v>3</v>
      </c>
      <c r="I252" s="41">
        <f>'VITESSEPL sens 1 '!I252+'VITESSEVL sens 1 '!I252</f>
        <v>8</v>
      </c>
      <c r="J252" s="41">
        <f>'VITESSEPL sens 1 '!J252+'VITESSEVL sens 1 '!J252</f>
        <v>10</v>
      </c>
      <c r="K252" s="41">
        <f>'VITESSEPL sens 1 '!K252+'VITESSEVL sens 1 '!K252</f>
        <v>2</v>
      </c>
      <c r="L252" s="41">
        <f>'VITESSEPL sens 1 '!L252+'VITESSEVL sens 1 '!L252</f>
        <v>3</v>
      </c>
      <c r="M252" s="41">
        <f>'VITESSEPL sens 1 '!M252+'VITESSEVL sens 1 '!M252</f>
        <v>2</v>
      </c>
      <c r="N252" s="41">
        <f>'VITESSEPL sens 1 '!N252+'VITESSEVL sens 1 '!N252</f>
        <v>0</v>
      </c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:36" ht="13.5" customHeight="1" x14ac:dyDescent="0.25">
      <c r="B253" s="16" t="s">
        <v>41</v>
      </c>
      <c r="C253" s="20">
        <f>'VITESSEPL sens 1 '!C253+'VITESSEVL sens 1 '!C253</f>
        <v>0</v>
      </c>
      <c r="D253" s="41">
        <f>'VITESSEPL sens 1 '!D253+'VITESSEVL sens 1 '!D253</f>
        <v>0</v>
      </c>
      <c r="E253" s="41">
        <f>'VITESSEPL sens 1 '!E253+'VITESSEVL sens 1 '!E253</f>
        <v>0</v>
      </c>
      <c r="F253" s="41">
        <f>'VITESSEPL sens 1 '!F253+'VITESSEVL sens 1 '!F253</f>
        <v>0</v>
      </c>
      <c r="G253" s="41">
        <f>'VITESSEPL sens 1 '!G253+'VITESSEVL sens 1 '!G253</f>
        <v>2</v>
      </c>
      <c r="H253" s="41">
        <f>'VITESSEPL sens 1 '!H253+'VITESSEVL sens 1 '!H253</f>
        <v>2</v>
      </c>
      <c r="I253" s="41">
        <f>'VITESSEPL sens 1 '!I253+'VITESSEVL sens 1 '!I253</f>
        <v>7</v>
      </c>
      <c r="J253" s="41">
        <f>'VITESSEPL sens 1 '!J253+'VITESSEVL sens 1 '!J253</f>
        <v>1</v>
      </c>
      <c r="K253" s="41">
        <f>'VITESSEPL sens 1 '!K253+'VITESSEVL sens 1 '!K253</f>
        <v>3</v>
      </c>
      <c r="L253" s="41">
        <f>'VITESSEPL sens 1 '!L253+'VITESSEVL sens 1 '!L253</f>
        <v>2</v>
      </c>
      <c r="M253" s="41">
        <f>'VITESSEPL sens 1 '!M253+'VITESSEVL sens 1 '!M253</f>
        <v>0</v>
      </c>
      <c r="N253" s="41">
        <f>'VITESSEPL sens 1 '!N253+'VITESSEVL sens 1 '!N253</f>
        <v>0</v>
      </c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:36" ht="13.5" customHeight="1" x14ac:dyDescent="0.25">
      <c r="B254" s="16" t="s">
        <v>42</v>
      </c>
      <c r="C254" s="20">
        <f>'VITESSEPL sens 1 '!C254+'VITESSEVL sens 1 '!C254</f>
        <v>0</v>
      </c>
      <c r="D254" s="41">
        <f>'VITESSEPL sens 1 '!D254+'VITESSEVL sens 1 '!D254</f>
        <v>0</v>
      </c>
      <c r="E254" s="41">
        <f>'VITESSEPL sens 1 '!E254+'VITESSEVL sens 1 '!E254</f>
        <v>0</v>
      </c>
      <c r="F254" s="41">
        <f>'VITESSEPL sens 1 '!F254+'VITESSEVL sens 1 '!F254</f>
        <v>0</v>
      </c>
      <c r="G254" s="41">
        <f>'VITESSEPL sens 1 '!G254+'VITESSEVL sens 1 '!G254</f>
        <v>0</v>
      </c>
      <c r="H254" s="41">
        <f>'VITESSEPL sens 1 '!H254+'VITESSEVL sens 1 '!H254</f>
        <v>1</v>
      </c>
      <c r="I254" s="41">
        <f>'VITESSEPL sens 1 '!I254+'VITESSEVL sens 1 '!I254</f>
        <v>0</v>
      </c>
      <c r="J254" s="41">
        <f>'VITESSEPL sens 1 '!J254+'VITESSEVL sens 1 '!J254</f>
        <v>2</v>
      </c>
      <c r="K254" s="41">
        <f>'VITESSEPL sens 1 '!K254+'VITESSEVL sens 1 '!K254</f>
        <v>1</v>
      </c>
      <c r="L254" s="41">
        <f>'VITESSEPL sens 1 '!L254+'VITESSEVL sens 1 '!L254</f>
        <v>0</v>
      </c>
      <c r="M254" s="41">
        <f>'VITESSEPL sens 1 '!M254+'VITESSEVL sens 1 '!M254</f>
        <v>0</v>
      </c>
      <c r="N254" s="41">
        <f>'VITESSEPL sens 1 '!N254+'VITESSEVL sens 1 '!N254</f>
        <v>0</v>
      </c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:36" ht="13.5" customHeight="1" x14ac:dyDescent="0.25">
      <c r="B255" s="76" t="s">
        <v>43</v>
      </c>
      <c r="C255" s="20">
        <f>'VITESSEPL sens 1 '!C255+'VITESSEVL sens 1 '!C255</f>
        <v>0</v>
      </c>
      <c r="D255" s="41">
        <f>'VITESSEPL sens 1 '!D255+'VITESSEVL sens 1 '!D255</f>
        <v>0</v>
      </c>
      <c r="E255" s="41">
        <f>'VITESSEPL sens 1 '!E255+'VITESSEVL sens 1 '!E255</f>
        <v>0</v>
      </c>
      <c r="F255" s="41">
        <f>'VITESSEPL sens 1 '!F255+'VITESSEVL sens 1 '!F255</f>
        <v>0</v>
      </c>
      <c r="G255" s="41">
        <f>'VITESSEPL sens 1 '!G255+'VITESSEVL sens 1 '!G255</f>
        <v>1</v>
      </c>
      <c r="H255" s="41">
        <f>'VITESSEPL sens 1 '!H255+'VITESSEVL sens 1 '!H255</f>
        <v>1</v>
      </c>
      <c r="I255" s="41">
        <f>'VITESSEPL sens 1 '!I255+'VITESSEVL sens 1 '!I255</f>
        <v>4</v>
      </c>
      <c r="J255" s="41">
        <f>'VITESSEPL sens 1 '!J255+'VITESSEVL sens 1 '!J255</f>
        <v>0</v>
      </c>
      <c r="K255" s="41">
        <f>'VITESSEPL sens 1 '!K255+'VITESSEVL sens 1 '!K255</f>
        <v>0</v>
      </c>
      <c r="L255" s="41">
        <f>'VITESSEPL sens 1 '!L255+'VITESSEVL sens 1 '!L255</f>
        <v>2</v>
      </c>
      <c r="M255" s="41">
        <f>'VITESSEPL sens 1 '!M255+'VITESSEVL sens 1 '!M255</f>
        <v>0</v>
      </c>
      <c r="N255" s="41">
        <f>'VITESSEPL sens 1 '!N255+'VITESSEVL sens 1 '!N255</f>
        <v>0</v>
      </c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:36" ht="13.5" customHeight="1" thickBot="1" x14ac:dyDescent="0.3">
      <c r="B256" s="85" t="s">
        <v>44</v>
      </c>
      <c r="C256" s="20">
        <f>'VITESSEPL sens 1 '!C256+'VITESSEVL sens 1 '!C256</f>
        <v>0</v>
      </c>
      <c r="D256" s="41">
        <f>'VITESSEPL sens 1 '!D256+'VITESSEVL sens 1 '!D256</f>
        <v>0</v>
      </c>
      <c r="E256" s="41">
        <f>'VITESSEPL sens 1 '!E256+'VITESSEVL sens 1 '!E256</f>
        <v>0</v>
      </c>
      <c r="F256" s="41">
        <f>'VITESSEPL sens 1 '!F256+'VITESSEVL sens 1 '!F256</f>
        <v>0</v>
      </c>
      <c r="G256" s="41">
        <f>'VITESSEPL sens 1 '!G256+'VITESSEVL sens 1 '!G256</f>
        <v>0</v>
      </c>
      <c r="H256" s="41">
        <f>'VITESSEPL sens 1 '!H256+'VITESSEVL sens 1 '!H256</f>
        <v>2</v>
      </c>
      <c r="I256" s="41">
        <f>'VITESSEPL sens 1 '!I256+'VITESSEVL sens 1 '!I256</f>
        <v>3</v>
      </c>
      <c r="J256" s="41">
        <f>'VITESSEPL sens 1 '!J256+'VITESSEVL sens 1 '!J256</f>
        <v>0</v>
      </c>
      <c r="K256" s="41">
        <f>'VITESSEPL sens 1 '!K256+'VITESSEVL sens 1 '!K256</f>
        <v>0</v>
      </c>
      <c r="L256" s="41">
        <f>'VITESSEPL sens 1 '!L256+'VITESSEVL sens 1 '!L256</f>
        <v>1</v>
      </c>
      <c r="M256" s="41">
        <f>'VITESSEPL sens 1 '!M256+'VITESSEVL sens 1 '!M256</f>
        <v>0</v>
      </c>
      <c r="N256" s="41">
        <f>'VITESSEPL sens 1 '!N256+'VITESSEVL sens 1 '!N256</f>
        <v>0</v>
      </c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:36" ht="13.5" customHeight="1" thickTop="1" thickBot="1" x14ac:dyDescent="0.3">
      <c r="B257" s="52" t="s">
        <v>62</v>
      </c>
      <c r="C257" s="53">
        <f t="shared" ref="C257:N257" si="11">SUM(C233:C256)</f>
        <v>8</v>
      </c>
      <c r="D257" s="53">
        <f t="shared" si="11"/>
        <v>5</v>
      </c>
      <c r="E257" s="53">
        <f t="shared" si="11"/>
        <v>2</v>
      </c>
      <c r="F257" s="53">
        <f t="shared" si="11"/>
        <v>4</v>
      </c>
      <c r="G257" s="53">
        <f t="shared" si="11"/>
        <v>25</v>
      </c>
      <c r="H257" s="53">
        <f t="shared" si="11"/>
        <v>110</v>
      </c>
      <c r="I257" s="53">
        <f t="shared" si="11"/>
        <v>296</v>
      </c>
      <c r="J257" s="53">
        <f t="shared" si="11"/>
        <v>151</v>
      </c>
      <c r="K257" s="53">
        <f t="shared" si="11"/>
        <v>79</v>
      </c>
      <c r="L257" s="53">
        <f t="shared" si="11"/>
        <v>40</v>
      </c>
      <c r="M257" s="53">
        <f t="shared" si="11"/>
        <v>20</v>
      </c>
      <c r="N257" s="53">
        <f t="shared" si="11"/>
        <v>2</v>
      </c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:36" ht="13.5" customHeight="1" thickTop="1" x14ac:dyDescent="0.25">
      <c r="B258" s="16" t="s">
        <v>5</v>
      </c>
      <c r="C258" s="62">
        <f>C257/N260</f>
        <v>1.078167115902965E-2</v>
      </c>
      <c r="D258" s="62">
        <f>D257/N260</f>
        <v>6.7385444743935314E-3</v>
      </c>
      <c r="E258" s="62">
        <f>E257/N260</f>
        <v>2.6954177897574125E-3</v>
      </c>
      <c r="F258" s="62">
        <f>F257/N260</f>
        <v>5.3908355795148251E-3</v>
      </c>
      <c r="G258" s="62">
        <f>G257/N260</f>
        <v>3.3692722371967652E-2</v>
      </c>
      <c r="H258" s="62">
        <f>H257/N260</f>
        <v>0.14824797843665768</v>
      </c>
      <c r="I258" s="62">
        <f>I257/N260</f>
        <v>0.39892183288409705</v>
      </c>
      <c r="J258" s="62">
        <f>J257/N260</f>
        <v>0.20350404312668463</v>
      </c>
      <c r="K258" s="62">
        <f>K257/N260</f>
        <v>0.10646900269541779</v>
      </c>
      <c r="L258" s="62">
        <f>L257/N260</f>
        <v>5.3908355795148251E-2</v>
      </c>
      <c r="M258" s="62">
        <f>M257/N260</f>
        <v>2.6954177897574125E-2</v>
      </c>
      <c r="N258" s="62">
        <f>N257/N260</f>
        <v>2.6954177897574125E-3</v>
      </c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:36" ht="13.5" customHeight="1" thickBot="1" x14ac:dyDescent="0.3">
      <c r="B259" s="88" t="s">
        <v>63</v>
      </c>
      <c r="C259" s="63">
        <f t="shared" ref="C259:N259" si="12">C257/24</f>
        <v>0.33333333333333331</v>
      </c>
      <c r="D259" s="63">
        <f t="shared" si="12"/>
        <v>0.20833333333333334</v>
      </c>
      <c r="E259" s="63">
        <f t="shared" si="12"/>
        <v>8.3333333333333329E-2</v>
      </c>
      <c r="F259" s="63">
        <f t="shared" si="12"/>
        <v>0.16666666666666666</v>
      </c>
      <c r="G259" s="63">
        <f t="shared" si="12"/>
        <v>1.0416666666666667</v>
      </c>
      <c r="H259" s="63">
        <f t="shared" si="12"/>
        <v>4.583333333333333</v>
      </c>
      <c r="I259" s="63">
        <f t="shared" si="12"/>
        <v>12.333333333333334</v>
      </c>
      <c r="J259" s="63">
        <f t="shared" si="12"/>
        <v>6.291666666666667</v>
      </c>
      <c r="K259" s="63">
        <f t="shared" si="12"/>
        <v>3.2916666666666665</v>
      </c>
      <c r="L259" s="63">
        <f t="shared" si="12"/>
        <v>1.6666666666666667</v>
      </c>
      <c r="M259" s="63">
        <f t="shared" si="12"/>
        <v>0.83333333333333337</v>
      </c>
      <c r="N259" s="63">
        <f t="shared" si="12"/>
        <v>8.3333333333333329E-2</v>
      </c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:36" ht="13.8" thickTop="1" thickBot="1" x14ac:dyDescent="0.3">
      <c r="B260" s="64"/>
      <c r="C260" s="64"/>
      <c r="D260" s="64"/>
      <c r="E260" s="64"/>
      <c r="L260" s="65" t="s">
        <v>53</v>
      </c>
      <c r="M260" s="66"/>
      <c r="N260" s="67">
        <f>SUM(C233:N256)</f>
        <v>742</v>
      </c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:36" ht="4.5" customHeight="1" thickTop="1" x14ac:dyDescent="0.25">
      <c r="L261" s="3"/>
      <c r="M261" s="3"/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:36" ht="3.75" customHeight="1" x14ac:dyDescent="0.25">
      <c r="L262" s="3"/>
      <c r="M262" s="3"/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:36" ht="13.8" x14ac:dyDescent="0.25">
      <c r="B263" s="57" t="s">
        <v>64</v>
      </c>
      <c r="L263" s="3"/>
      <c r="M263" s="3"/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:36" x14ac:dyDescent="0.25">
      <c r="L264" s="3"/>
      <c r="M264" s="3"/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:36" x14ac:dyDescent="0.25">
      <c r="L265" s="3"/>
      <c r="M265" s="3"/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:36" x14ac:dyDescent="0.25">
      <c r="L266" s="3"/>
      <c r="M266" s="3"/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:36" x14ac:dyDescent="0.25">
      <c r="L267" s="3"/>
      <c r="M267" s="3"/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:36" x14ac:dyDescent="0.25">
      <c r="L268" s="3"/>
      <c r="M268" s="3"/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:36" x14ac:dyDescent="0.25">
      <c r="L269" s="3"/>
      <c r="M269" s="3"/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:36" x14ac:dyDescent="0.25">
      <c r="L270" s="3"/>
      <c r="M270" s="3"/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:36" x14ac:dyDescent="0.25">
      <c r="L271" s="3"/>
      <c r="M271" s="3"/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:36" x14ac:dyDescent="0.25">
      <c r="L272" s="3"/>
      <c r="M272" s="3"/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:36" x14ac:dyDescent="0.25">
      <c r="L273" s="3"/>
      <c r="M273" s="3"/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:36" x14ac:dyDescent="0.25">
      <c r="L274" s="3"/>
      <c r="M274" s="3"/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:36" ht="12.75" customHeight="1" x14ac:dyDescent="0.25">
      <c r="L275" s="3"/>
      <c r="M275" s="3"/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:36" ht="12.75" customHeight="1" x14ac:dyDescent="0.25">
      <c r="L276" s="3"/>
      <c r="M276" s="3"/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:36" ht="12.75" customHeight="1" x14ac:dyDescent="0.25">
      <c r="L277" s="3"/>
      <c r="M277" s="3"/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:36" ht="12.75" customHeight="1" x14ac:dyDescent="0.25">
      <c r="L278" s="3"/>
      <c r="M278" s="3"/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:36" ht="12.75" customHeight="1" x14ac:dyDescent="0.25">
      <c r="L279" s="3"/>
      <c r="M279" s="3"/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:36" ht="12.75" customHeight="1" x14ac:dyDescent="0.25">
      <c r="L280" s="3"/>
      <c r="M280" s="3"/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:36" ht="12.75" customHeight="1" x14ac:dyDescent="0.25">
      <c r="L281" s="3"/>
      <c r="M281" s="3"/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:36" ht="3.75" customHeight="1" x14ac:dyDescent="0.25">
      <c r="L282" s="3"/>
      <c r="M282" s="3"/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:36" ht="4.5" customHeight="1" x14ac:dyDescent="0.25">
      <c r="L283" s="3"/>
      <c r="M283" s="3"/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:36" ht="12.75" customHeight="1" x14ac:dyDescent="0.25">
      <c r="L284" s="3"/>
      <c r="M284" s="3"/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:36" ht="12.75" customHeight="1" x14ac:dyDescent="0.25">
      <c r="L285" s="3"/>
      <c r="M285" s="3"/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:36" ht="12.75" customHeight="1" x14ac:dyDescent="0.25">
      <c r="L286" s="3"/>
      <c r="M286" s="3"/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:36" ht="12.75" customHeight="1" x14ac:dyDescent="0.25">
      <c r="B287" s="57" t="s">
        <v>61</v>
      </c>
      <c r="G287" s="364">
        <f>AC4</f>
        <v>43725</v>
      </c>
      <c r="H287" s="364"/>
      <c r="I287" s="364"/>
      <c r="J287" s="364"/>
      <c r="L287" s="3"/>
      <c r="M287" s="3"/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:36" ht="12.75" customHeight="1" thickBot="1" x14ac:dyDescent="0.3">
      <c r="L288" s="3"/>
      <c r="M288" s="3"/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:36" ht="13.5" customHeight="1" thickTop="1" x14ac:dyDescent="0.25">
      <c r="B289" s="73">
        <f>G287</f>
        <v>43725</v>
      </c>
      <c r="C289" s="367" t="str">
        <f t="shared" ref="C289:N289" si="13">C231</f>
        <v>de 0 à 30</v>
      </c>
      <c r="D289" s="365" t="str">
        <f t="shared" si="13"/>
        <v>de 30 à 40</v>
      </c>
      <c r="E289" s="365" t="str">
        <f t="shared" si="13"/>
        <v>de 40 à 50</v>
      </c>
      <c r="F289" s="365" t="str">
        <f t="shared" si="13"/>
        <v>de 50 à 60</v>
      </c>
      <c r="G289" s="365" t="str">
        <f t="shared" si="13"/>
        <v>de 60 à 70</v>
      </c>
      <c r="H289" s="365" t="str">
        <f t="shared" si="13"/>
        <v>de 70 à 80</v>
      </c>
      <c r="I289" s="365" t="str">
        <f t="shared" si="13"/>
        <v>de 80 à 90</v>
      </c>
      <c r="J289" s="365" t="str">
        <f t="shared" si="13"/>
        <v>de 90 à 100</v>
      </c>
      <c r="K289" s="365" t="str">
        <f t="shared" si="13"/>
        <v>de 100 à 110</v>
      </c>
      <c r="L289" s="365" t="str">
        <f t="shared" si="13"/>
        <v>de 110 à 120</v>
      </c>
      <c r="M289" s="365" t="str">
        <f t="shared" si="13"/>
        <v>de 120 à 130</v>
      </c>
      <c r="N289" s="365" t="str">
        <f t="shared" si="13"/>
        <v>plus de 150</v>
      </c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:36" ht="13.5" customHeight="1" thickBot="1" x14ac:dyDescent="0.3">
      <c r="B290" s="25"/>
      <c r="C290" s="368"/>
      <c r="D290" s="366"/>
      <c r="E290" s="366"/>
      <c r="F290" s="366"/>
      <c r="G290" s="366"/>
      <c r="H290" s="366"/>
      <c r="I290" s="366"/>
      <c r="J290" s="366"/>
      <c r="K290" s="366"/>
      <c r="L290" s="366"/>
      <c r="M290" s="366"/>
      <c r="N290" s="366"/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:36" ht="13.5" customHeight="1" thickTop="1" x14ac:dyDescent="0.25">
      <c r="B291" s="16" t="s">
        <v>21</v>
      </c>
      <c r="C291" s="20">
        <f>'VITESSEPL sens 1 '!C291+'VITESSEVL sens 1 '!C291</f>
        <v>0</v>
      </c>
      <c r="D291" s="41">
        <f>'VITESSEPL sens 1 '!D291+'VITESSEVL sens 1 '!D291</f>
        <v>0</v>
      </c>
      <c r="E291" s="41">
        <f>'VITESSEPL sens 1 '!E291+'VITESSEVL sens 1 '!E291</f>
        <v>0</v>
      </c>
      <c r="F291" s="41">
        <f>'VITESSEPL sens 1 '!F291+'VITESSEVL sens 1 '!F291</f>
        <v>0</v>
      </c>
      <c r="G291" s="41">
        <f>'VITESSEPL sens 1 '!G291+'VITESSEVL sens 1 '!G291</f>
        <v>0</v>
      </c>
      <c r="H291" s="41">
        <f>'VITESSEPL sens 1 '!H291+'VITESSEVL sens 1 '!H291</f>
        <v>0</v>
      </c>
      <c r="I291" s="41">
        <f>'VITESSEPL sens 1 '!I291+'VITESSEVL sens 1 '!I291</f>
        <v>1</v>
      </c>
      <c r="J291" s="41">
        <f>'VITESSEPL sens 1 '!J291+'VITESSEVL sens 1 '!J291</f>
        <v>0</v>
      </c>
      <c r="K291" s="41">
        <f>'VITESSEPL sens 1 '!K291+'VITESSEVL sens 1 '!K291</f>
        <v>0</v>
      </c>
      <c r="L291" s="41">
        <f>'VITESSEPL sens 1 '!L291+'VITESSEVL sens 1 '!L291</f>
        <v>1</v>
      </c>
      <c r="M291" s="41">
        <f>'VITESSEPL sens 1 '!M291+'VITESSEVL sens 1 '!M291</f>
        <v>0</v>
      </c>
      <c r="N291" s="41">
        <f>'VITESSEPL sens 1 '!N291+'VITESSEVL sens 1 '!N291</f>
        <v>0</v>
      </c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:36" ht="13.5" customHeight="1" x14ac:dyDescent="0.25">
      <c r="B292" s="16" t="s">
        <v>22</v>
      </c>
      <c r="C292" s="20">
        <f>'VITESSEPL sens 1 '!C292+'VITESSEVL sens 1 '!C292</f>
        <v>0</v>
      </c>
      <c r="D292" s="41">
        <f>'VITESSEPL sens 1 '!D292+'VITESSEVL sens 1 '!D292</f>
        <v>0</v>
      </c>
      <c r="E292" s="41">
        <f>'VITESSEPL sens 1 '!E292+'VITESSEVL sens 1 '!E292</f>
        <v>0</v>
      </c>
      <c r="F292" s="41">
        <f>'VITESSEPL sens 1 '!F292+'VITESSEVL sens 1 '!F292</f>
        <v>0</v>
      </c>
      <c r="G292" s="41">
        <f>'VITESSEPL sens 1 '!G292+'VITESSEVL sens 1 '!G292</f>
        <v>0</v>
      </c>
      <c r="H292" s="41">
        <f>'VITESSEPL sens 1 '!H292+'VITESSEVL sens 1 '!H292</f>
        <v>0</v>
      </c>
      <c r="I292" s="41">
        <f>'VITESSEPL sens 1 '!I292+'VITESSEVL sens 1 '!I292</f>
        <v>0</v>
      </c>
      <c r="J292" s="41">
        <f>'VITESSEPL sens 1 '!J292+'VITESSEVL sens 1 '!J292</f>
        <v>3</v>
      </c>
      <c r="K292" s="41">
        <f>'VITESSEPL sens 1 '!K292+'VITESSEVL sens 1 '!K292</f>
        <v>0</v>
      </c>
      <c r="L292" s="41">
        <f>'VITESSEPL sens 1 '!L292+'VITESSEVL sens 1 '!L292</f>
        <v>0</v>
      </c>
      <c r="M292" s="41">
        <f>'VITESSEPL sens 1 '!M292+'VITESSEVL sens 1 '!M292</f>
        <v>0</v>
      </c>
      <c r="N292" s="41">
        <f>'VITESSEPL sens 1 '!N292+'VITESSEVL sens 1 '!N292</f>
        <v>0</v>
      </c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:36" ht="13.5" customHeight="1" x14ac:dyDescent="0.25">
      <c r="B293" s="16" t="s">
        <v>23</v>
      </c>
      <c r="C293" s="20">
        <f>'VITESSEPL sens 1 '!C293+'VITESSEVL sens 1 '!C293</f>
        <v>0</v>
      </c>
      <c r="D293" s="41">
        <f>'VITESSEPL sens 1 '!D293+'VITESSEVL sens 1 '!D293</f>
        <v>0</v>
      </c>
      <c r="E293" s="41">
        <f>'VITESSEPL sens 1 '!E293+'VITESSEVL sens 1 '!E293</f>
        <v>0</v>
      </c>
      <c r="F293" s="41">
        <f>'VITESSEPL sens 1 '!F293+'VITESSEVL sens 1 '!F293</f>
        <v>0</v>
      </c>
      <c r="G293" s="41">
        <f>'VITESSEPL sens 1 '!G293+'VITESSEVL sens 1 '!G293</f>
        <v>0</v>
      </c>
      <c r="H293" s="41">
        <f>'VITESSEPL sens 1 '!H293+'VITESSEVL sens 1 '!H293</f>
        <v>0</v>
      </c>
      <c r="I293" s="41">
        <f>'VITESSEPL sens 1 '!I293+'VITESSEVL sens 1 '!I293</f>
        <v>1</v>
      </c>
      <c r="J293" s="41">
        <f>'VITESSEPL sens 1 '!J293+'VITESSEVL sens 1 '!J293</f>
        <v>0</v>
      </c>
      <c r="K293" s="41">
        <f>'VITESSEPL sens 1 '!K293+'VITESSEVL sens 1 '!K293</f>
        <v>0</v>
      </c>
      <c r="L293" s="41">
        <f>'VITESSEPL sens 1 '!L293+'VITESSEVL sens 1 '!L293</f>
        <v>0</v>
      </c>
      <c r="M293" s="41">
        <f>'VITESSEPL sens 1 '!M293+'VITESSEVL sens 1 '!M293</f>
        <v>0</v>
      </c>
      <c r="N293" s="41">
        <f>'VITESSEPL sens 1 '!N293+'VITESSEVL sens 1 '!N293</f>
        <v>0</v>
      </c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:36" ht="13.5" customHeight="1" x14ac:dyDescent="0.25">
      <c r="B294" s="16" t="s">
        <v>24</v>
      </c>
      <c r="C294" s="20">
        <f>'VITESSEPL sens 1 '!C294+'VITESSEVL sens 1 '!C294</f>
        <v>0</v>
      </c>
      <c r="D294" s="41">
        <f>'VITESSEPL sens 1 '!D294+'VITESSEVL sens 1 '!D294</f>
        <v>0</v>
      </c>
      <c r="E294" s="41">
        <f>'VITESSEPL sens 1 '!E294+'VITESSEVL sens 1 '!E294</f>
        <v>0</v>
      </c>
      <c r="F294" s="41">
        <f>'VITESSEPL sens 1 '!F294+'VITESSEVL sens 1 '!F294</f>
        <v>1</v>
      </c>
      <c r="G294" s="41">
        <f>'VITESSEPL sens 1 '!G294+'VITESSEVL sens 1 '!G294</f>
        <v>1</v>
      </c>
      <c r="H294" s="41">
        <f>'VITESSEPL sens 1 '!H294+'VITESSEVL sens 1 '!H294</f>
        <v>0</v>
      </c>
      <c r="I294" s="41">
        <f>'VITESSEPL sens 1 '!I294+'VITESSEVL sens 1 '!I294</f>
        <v>0</v>
      </c>
      <c r="J294" s="41">
        <f>'VITESSEPL sens 1 '!J294+'VITESSEVL sens 1 '!J294</f>
        <v>0</v>
      </c>
      <c r="K294" s="41">
        <f>'VITESSEPL sens 1 '!K294+'VITESSEVL sens 1 '!K294</f>
        <v>0</v>
      </c>
      <c r="L294" s="41">
        <f>'VITESSEPL sens 1 '!L294+'VITESSEVL sens 1 '!L294</f>
        <v>0</v>
      </c>
      <c r="M294" s="41">
        <f>'VITESSEPL sens 1 '!M294+'VITESSEVL sens 1 '!M294</f>
        <v>0</v>
      </c>
      <c r="N294" s="41">
        <f>'VITESSEPL sens 1 '!N294+'VITESSEVL sens 1 '!N294</f>
        <v>0</v>
      </c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:36" ht="13.5" customHeight="1" x14ac:dyDescent="0.25">
      <c r="B295" s="16" t="s">
        <v>25</v>
      </c>
      <c r="C295" s="20">
        <f>'VITESSEPL sens 1 '!C295+'VITESSEVL sens 1 '!C295</f>
        <v>0</v>
      </c>
      <c r="D295" s="41">
        <f>'VITESSEPL sens 1 '!D295+'VITESSEVL sens 1 '!D295</f>
        <v>0</v>
      </c>
      <c r="E295" s="41">
        <f>'VITESSEPL sens 1 '!E295+'VITESSEVL sens 1 '!E295</f>
        <v>0</v>
      </c>
      <c r="F295" s="41">
        <f>'VITESSEPL sens 1 '!F295+'VITESSEVL sens 1 '!F295</f>
        <v>0</v>
      </c>
      <c r="G295" s="41">
        <f>'VITESSEPL sens 1 '!G295+'VITESSEVL sens 1 '!G295</f>
        <v>0</v>
      </c>
      <c r="H295" s="41">
        <f>'VITESSEPL sens 1 '!H295+'VITESSEVL sens 1 '!H295</f>
        <v>6</v>
      </c>
      <c r="I295" s="41">
        <f>'VITESSEPL sens 1 '!I295+'VITESSEVL sens 1 '!I295</f>
        <v>7</v>
      </c>
      <c r="J295" s="41">
        <f>'VITESSEPL sens 1 '!J295+'VITESSEVL sens 1 '!J295</f>
        <v>8</v>
      </c>
      <c r="K295" s="41">
        <f>'VITESSEPL sens 1 '!K295+'VITESSEVL sens 1 '!K295</f>
        <v>1</v>
      </c>
      <c r="L295" s="41">
        <f>'VITESSEPL sens 1 '!L295+'VITESSEVL sens 1 '!L295</f>
        <v>1</v>
      </c>
      <c r="M295" s="41">
        <f>'VITESSEPL sens 1 '!M295+'VITESSEVL sens 1 '!M295</f>
        <v>0</v>
      </c>
      <c r="N295" s="41">
        <f>'VITESSEPL sens 1 '!N295+'VITESSEVL sens 1 '!N295</f>
        <v>0</v>
      </c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:36" ht="13.5" customHeight="1" x14ac:dyDescent="0.25">
      <c r="B296" s="16" t="s">
        <v>26</v>
      </c>
      <c r="C296" s="20">
        <f>'VITESSEPL sens 1 '!C296+'VITESSEVL sens 1 '!C296</f>
        <v>0</v>
      </c>
      <c r="D296" s="41">
        <f>'VITESSEPL sens 1 '!D296+'VITESSEVL sens 1 '!D296</f>
        <v>0</v>
      </c>
      <c r="E296" s="41">
        <f>'VITESSEPL sens 1 '!E296+'VITESSEVL sens 1 '!E296</f>
        <v>0</v>
      </c>
      <c r="F296" s="41">
        <f>'VITESSEPL sens 1 '!F296+'VITESSEVL sens 1 '!F296</f>
        <v>0</v>
      </c>
      <c r="G296" s="41">
        <f>'VITESSEPL sens 1 '!G296+'VITESSEVL sens 1 '!G296</f>
        <v>4</v>
      </c>
      <c r="H296" s="41">
        <f>'VITESSEPL sens 1 '!H296+'VITESSEVL sens 1 '!H296</f>
        <v>3</v>
      </c>
      <c r="I296" s="41">
        <f>'VITESSEPL sens 1 '!I296+'VITESSEVL sens 1 '!I296</f>
        <v>7</v>
      </c>
      <c r="J296" s="41">
        <f>'VITESSEPL sens 1 '!J296+'VITESSEVL sens 1 '!J296</f>
        <v>1</v>
      </c>
      <c r="K296" s="41">
        <f>'VITESSEPL sens 1 '!K296+'VITESSEVL sens 1 '!K296</f>
        <v>0</v>
      </c>
      <c r="L296" s="41">
        <f>'VITESSEPL sens 1 '!L296+'VITESSEVL sens 1 '!L296</f>
        <v>0</v>
      </c>
      <c r="M296" s="41">
        <f>'VITESSEPL sens 1 '!M296+'VITESSEVL sens 1 '!M296</f>
        <v>0</v>
      </c>
      <c r="N296" s="41">
        <f>'VITESSEPL sens 1 '!N296+'VITESSEVL sens 1 '!N296</f>
        <v>0</v>
      </c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:36" ht="13.5" customHeight="1" x14ac:dyDescent="0.25">
      <c r="B297" s="16" t="s">
        <v>27</v>
      </c>
      <c r="C297" s="20">
        <f>'VITESSEPL sens 1 '!C297+'VITESSEVL sens 1 '!C297</f>
        <v>2</v>
      </c>
      <c r="D297" s="41">
        <f>'VITESSEPL sens 1 '!D297+'VITESSEVL sens 1 '!D297</f>
        <v>0</v>
      </c>
      <c r="E297" s="41">
        <f>'VITESSEPL sens 1 '!E297+'VITESSEVL sens 1 '!E297</f>
        <v>0</v>
      </c>
      <c r="F297" s="41">
        <f>'VITESSEPL sens 1 '!F297+'VITESSEVL sens 1 '!F297</f>
        <v>0</v>
      </c>
      <c r="G297" s="41">
        <f>'VITESSEPL sens 1 '!G297+'VITESSEVL sens 1 '!G297</f>
        <v>1</v>
      </c>
      <c r="H297" s="41">
        <f>'VITESSEPL sens 1 '!H297+'VITESSEVL sens 1 '!H297</f>
        <v>1</v>
      </c>
      <c r="I297" s="41">
        <f>'VITESSEPL sens 1 '!I297+'VITESSEVL sens 1 '!I297</f>
        <v>6</v>
      </c>
      <c r="J297" s="41">
        <f>'VITESSEPL sens 1 '!J297+'VITESSEVL sens 1 '!J297</f>
        <v>4</v>
      </c>
      <c r="K297" s="41">
        <f>'VITESSEPL sens 1 '!K297+'VITESSEVL sens 1 '!K297</f>
        <v>1</v>
      </c>
      <c r="L297" s="41">
        <f>'VITESSEPL sens 1 '!L297+'VITESSEVL sens 1 '!L297</f>
        <v>1</v>
      </c>
      <c r="M297" s="41">
        <f>'VITESSEPL sens 1 '!M297+'VITESSEVL sens 1 '!M297</f>
        <v>1</v>
      </c>
      <c r="N297" s="41">
        <f>'VITESSEPL sens 1 '!N297+'VITESSEVL sens 1 '!N297</f>
        <v>0</v>
      </c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:36" ht="13.5" customHeight="1" x14ac:dyDescent="0.25">
      <c r="B298" s="16" t="s">
        <v>28</v>
      </c>
      <c r="C298" s="20">
        <f>'VITESSEPL sens 1 '!C298+'VITESSEVL sens 1 '!C298</f>
        <v>0</v>
      </c>
      <c r="D298" s="41">
        <f>'VITESSEPL sens 1 '!D298+'VITESSEVL sens 1 '!D298</f>
        <v>0</v>
      </c>
      <c r="E298" s="41">
        <f>'VITESSEPL sens 1 '!E298+'VITESSEVL sens 1 '!E298</f>
        <v>0</v>
      </c>
      <c r="F298" s="41">
        <f>'VITESSEPL sens 1 '!F298+'VITESSEVL sens 1 '!F298</f>
        <v>1</v>
      </c>
      <c r="G298" s="41">
        <f>'VITESSEPL sens 1 '!G298+'VITESSEVL sens 1 '!G298</f>
        <v>3</v>
      </c>
      <c r="H298" s="41">
        <f>'VITESSEPL sens 1 '!H298+'VITESSEVL sens 1 '!H298</f>
        <v>11</v>
      </c>
      <c r="I298" s="41">
        <f>'VITESSEPL sens 1 '!I298+'VITESSEVL sens 1 '!I298</f>
        <v>23</v>
      </c>
      <c r="J298" s="41">
        <f>'VITESSEPL sens 1 '!J298+'VITESSEVL sens 1 '!J298</f>
        <v>11</v>
      </c>
      <c r="K298" s="41">
        <f>'VITESSEPL sens 1 '!K298+'VITESSEVL sens 1 '!K298</f>
        <v>4</v>
      </c>
      <c r="L298" s="41">
        <f>'VITESSEPL sens 1 '!L298+'VITESSEVL sens 1 '!L298</f>
        <v>4</v>
      </c>
      <c r="M298" s="41">
        <f>'VITESSEPL sens 1 '!M298+'VITESSEVL sens 1 '!M298</f>
        <v>1</v>
      </c>
      <c r="N298" s="41">
        <f>'VITESSEPL sens 1 '!N298+'VITESSEVL sens 1 '!N298</f>
        <v>0</v>
      </c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:36" ht="13.5" customHeight="1" x14ac:dyDescent="0.25">
      <c r="B299" s="16" t="s">
        <v>29</v>
      </c>
      <c r="C299" s="20">
        <f>'VITESSEPL sens 1 '!C299+'VITESSEVL sens 1 '!C299</f>
        <v>0</v>
      </c>
      <c r="D299" s="41">
        <f>'VITESSEPL sens 1 '!D299+'VITESSEVL sens 1 '!D299</f>
        <v>0</v>
      </c>
      <c r="E299" s="41">
        <f>'VITESSEPL sens 1 '!E299+'VITESSEVL sens 1 '!E299</f>
        <v>0</v>
      </c>
      <c r="F299" s="41">
        <f>'VITESSEPL sens 1 '!F299+'VITESSEVL sens 1 '!F299</f>
        <v>0</v>
      </c>
      <c r="G299" s="41">
        <f>'VITESSEPL sens 1 '!G299+'VITESSEVL sens 1 '!G299</f>
        <v>0</v>
      </c>
      <c r="H299" s="41">
        <f>'VITESSEPL sens 1 '!H299+'VITESSEVL sens 1 '!H299</f>
        <v>15</v>
      </c>
      <c r="I299" s="41">
        <f>'VITESSEPL sens 1 '!I299+'VITESSEVL sens 1 '!I299</f>
        <v>30</v>
      </c>
      <c r="J299" s="41">
        <f>'VITESSEPL sens 1 '!J299+'VITESSEVL sens 1 '!J299</f>
        <v>18</v>
      </c>
      <c r="K299" s="41">
        <f>'VITESSEPL sens 1 '!K299+'VITESSEVL sens 1 '!K299</f>
        <v>5</v>
      </c>
      <c r="L299" s="41">
        <f>'VITESSEPL sens 1 '!L299+'VITESSEVL sens 1 '!L299</f>
        <v>7</v>
      </c>
      <c r="M299" s="41">
        <f>'VITESSEPL sens 1 '!M299+'VITESSEVL sens 1 '!M299</f>
        <v>0</v>
      </c>
      <c r="N299" s="41">
        <f>'VITESSEPL sens 1 '!N299+'VITESSEVL sens 1 '!N299</f>
        <v>0</v>
      </c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:36" ht="13.5" customHeight="1" x14ac:dyDescent="0.25">
      <c r="B300" s="16" t="s">
        <v>30</v>
      </c>
      <c r="C300" s="20">
        <f>'VITESSEPL sens 1 '!C300+'VITESSEVL sens 1 '!C300</f>
        <v>0</v>
      </c>
      <c r="D300" s="41">
        <f>'VITESSEPL sens 1 '!D300+'VITESSEVL sens 1 '!D300</f>
        <v>0</v>
      </c>
      <c r="E300" s="41">
        <f>'VITESSEPL sens 1 '!E300+'VITESSEVL sens 1 '!E300</f>
        <v>0</v>
      </c>
      <c r="F300" s="41">
        <f>'VITESSEPL sens 1 '!F300+'VITESSEVL sens 1 '!F300</f>
        <v>0</v>
      </c>
      <c r="G300" s="41">
        <f>'VITESSEPL sens 1 '!G300+'VITESSEVL sens 1 '!G300</f>
        <v>0</v>
      </c>
      <c r="H300" s="41">
        <f>'VITESSEPL sens 1 '!H300+'VITESSEVL sens 1 '!H300</f>
        <v>6</v>
      </c>
      <c r="I300" s="41">
        <f>'VITESSEPL sens 1 '!I300+'VITESSEVL sens 1 '!I300</f>
        <v>21</v>
      </c>
      <c r="J300" s="41">
        <f>'VITESSEPL sens 1 '!J300+'VITESSEVL sens 1 '!J300</f>
        <v>8</v>
      </c>
      <c r="K300" s="41">
        <f>'VITESSEPL sens 1 '!K300+'VITESSEVL sens 1 '!K300</f>
        <v>7</v>
      </c>
      <c r="L300" s="41">
        <f>'VITESSEPL sens 1 '!L300+'VITESSEVL sens 1 '!L300</f>
        <v>2</v>
      </c>
      <c r="M300" s="41">
        <f>'VITESSEPL sens 1 '!M300+'VITESSEVL sens 1 '!M300</f>
        <v>3</v>
      </c>
      <c r="N300" s="41">
        <f>'VITESSEPL sens 1 '!N300+'VITESSEVL sens 1 '!N300</f>
        <v>0</v>
      </c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:36" ht="13.5" customHeight="1" x14ac:dyDescent="0.25">
      <c r="B301" s="16" t="s">
        <v>31</v>
      </c>
      <c r="C301" s="20">
        <f>'VITESSEPL sens 1 '!C301+'VITESSEVL sens 1 '!C301</f>
        <v>0</v>
      </c>
      <c r="D301" s="41">
        <f>'VITESSEPL sens 1 '!D301+'VITESSEVL sens 1 '!D301</f>
        <v>0</v>
      </c>
      <c r="E301" s="41">
        <f>'VITESSEPL sens 1 '!E301+'VITESSEVL sens 1 '!E301</f>
        <v>0</v>
      </c>
      <c r="F301" s="41">
        <f>'VITESSEPL sens 1 '!F301+'VITESSEVL sens 1 '!F301</f>
        <v>0</v>
      </c>
      <c r="G301" s="41">
        <f>'VITESSEPL sens 1 '!G301+'VITESSEVL sens 1 '!G301</f>
        <v>3</v>
      </c>
      <c r="H301" s="41">
        <f>'VITESSEPL sens 1 '!H301+'VITESSEVL sens 1 '!H301</f>
        <v>12</v>
      </c>
      <c r="I301" s="41">
        <f>'VITESSEPL sens 1 '!I301+'VITESSEVL sens 1 '!I301</f>
        <v>22</v>
      </c>
      <c r="J301" s="41">
        <f>'VITESSEPL sens 1 '!J301+'VITESSEVL sens 1 '!J301</f>
        <v>8</v>
      </c>
      <c r="K301" s="41">
        <f>'VITESSEPL sens 1 '!K301+'VITESSEVL sens 1 '!K301</f>
        <v>2</v>
      </c>
      <c r="L301" s="41">
        <f>'VITESSEPL sens 1 '!L301+'VITESSEVL sens 1 '!L301</f>
        <v>2</v>
      </c>
      <c r="M301" s="41">
        <f>'VITESSEPL sens 1 '!M301+'VITESSEVL sens 1 '!M301</f>
        <v>0</v>
      </c>
      <c r="N301" s="41">
        <f>'VITESSEPL sens 1 '!N301+'VITESSEVL sens 1 '!N301</f>
        <v>0</v>
      </c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:36" ht="13.5" customHeight="1" x14ac:dyDescent="0.25">
      <c r="B302" s="16" t="s">
        <v>32</v>
      </c>
      <c r="C302" s="20">
        <f>'VITESSEPL sens 1 '!C302+'VITESSEVL sens 1 '!C302</f>
        <v>0</v>
      </c>
      <c r="D302" s="41">
        <f>'VITESSEPL sens 1 '!D302+'VITESSEVL sens 1 '!D302</f>
        <v>1</v>
      </c>
      <c r="E302" s="41">
        <f>'VITESSEPL sens 1 '!E302+'VITESSEVL sens 1 '!E302</f>
        <v>1</v>
      </c>
      <c r="F302" s="41">
        <f>'VITESSEPL sens 1 '!F302+'VITESSEVL sens 1 '!F302</f>
        <v>0</v>
      </c>
      <c r="G302" s="41">
        <f>'VITESSEPL sens 1 '!G302+'VITESSEVL sens 1 '!G302</f>
        <v>4</v>
      </c>
      <c r="H302" s="41">
        <f>'VITESSEPL sens 1 '!H302+'VITESSEVL sens 1 '!H302</f>
        <v>11</v>
      </c>
      <c r="I302" s="41">
        <f>'VITESSEPL sens 1 '!I302+'VITESSEVL sens 1 '!I302</f>
        <v>14</v>
      </c>
      <c r="J302" s="41">
        <f>'VITESSEPL sens 1 '!J302+'VITESSEVL sens 1 '!J302</f>
        <v>9</v>
      </c>
      <c r="K302" s="41">
        <f>'VITESSEPL sens 1 '!K302+'VITESSEVL sens 1 '!K302</f>
        <v>1</v>
      </c>
      <c r="L302" s="41">
        <f>'VITESSEPL sens 1 '!L302+'VITESSEVL sens 1 '!L302</f>
        <v>0</v>
      </c>
      <c r="M302" s="41">
        <f>'VITESSEPL sens 1 '!M302+'VITESSEVL sens 1 '!M302</f>
        <v>4</v>
      </c>
      <c r="N302" s="41">
        <f>'VITESSEPL sens 1 '!N302+'VITESSEVL sens 1 '!N302</f>
        <v>0</v>
      </c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:36" ht="13.5" customHeight="1" x14ac:dyDescent="0.25">
      <c r="B303" s="16" t="s">
        <v>33</v>
      </c>
      <c r="C303" s="20">
        <f>'VITESSEPL sens 1 '!C303+'VITESSEVL sens 1 '!C303</f>
        <v>0</v>
      </c>
      <c r="D303" s="41">
        <f>'VITESSEPL sens 1 '!D303+'VITESSEVL sens 1 '!D303</f>
        <v>0</v>
      </c>
      <c r="E303" s="41">
        <f>'VITESSEPL sens 1 '!E303+'VITESSEVL sens 1 '!E303</f>
        <v>0</v>
      </c>
      <c r="F303" s="41">
        <f>'VITESSEPL sens 1 '!F303+'VITESSEVL sens 1 '!F303</f>
        <v>1</v>
      </c>
      <c r="G303" s="41">
        <f>'VITESSEPL sens 1 '!G303+'VITESSEVL sens 1 '!G303</f>
        <v>2</v>
      </c>
      <c r="H303" s="41">
        <f>'VITESSEPL sens 1 '!H303+'VITESSEVL sens 1 '!H303</f>
        <v>4</v>
      </c>
      <c r="I303" s="41">
        <f>'VITESSEPL sens 1 '!I303+'VITESSEVL sens 1 '!I303</f>
        <v>26</v>
      </c>
      <c r="J303" s="41">
        <f>'VITESSEPL sens 1 '!J303+'VITESSEVL sens 1 '!J303</f>
        <v>11</v>
      </c>
      <c r="K303" s="41">
        <f>'VITESSEPL sens 1 '!K303+'VITESSEVL sens 1 '!K303</f>
        <v>3</v>
      </c>
      <c r="L303" s="41">
        <f>'VITESSEPL sens 1 '!L303+'VITESSEVL sens 1 '!L303</f>
        <v>3</v>
      </c>
      <c r="M303" s="41">
        <f>'VITESSEPL sens 1 '!M303+'VITESSEVL sens 1 '!M303</f>
        <v>2</v>
      </c>
      <c r="N303" s="41">
        <f>'VITESSEPL sens 1 '!N303+'VITESSEVL sens 1 '!N303</f>
        <v>0</v>
      </c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:36" ht="13.5" customHeight="1" x14ac:dyDescent="0.25">
      <c r="B304" s="16" t="s">
        <v>34</v>
      </c>
      <c r="C304" s="20">
        <f>'VITESSEPL sens 1 '!C304+'VITESSEVL sens 1 '!C304</f>
        <v>0</v>
      </c>
      <c r="D304" s="41">
        <f>'VITESSEPL sens 1 '!D304+'VITESSEVL sens 1 '!D304</f>
        <v>0</v>
      </c>
      <c r="E304" s="41">
        <f>'VITESSEPL sens 1 '!E304+'VITESSEVL sens 1 '!E304</f>
        <v>0</v>
      </c>
      <c r="F304" s="41">
        <f>'VITESSEPL sens 1 '!F304+'VITESSEVL sens 1 '!F304</f>
        <v>0</v>
      </c>
      <c r="G304" s="41">
        <f>'VITESSEPL sens 1 '!G304+'VITESSEVL sens 1 '!G304</f>
        <v>4</v>
      </c>
      <c r="H304" s="41">
        <f>'VITESSEPL sens 1 '!H304+'VITESSEVL sens 1 '!H304</f>
        <v>11</v>
      </c>
      <c r="I304" s="41">
        <f>'VITESSEPL sens 1 '!I304+'VITESSEVL sens 1 '!I304</f>
        <v>22</v>
      </c>
      <c r="J304" s="41">
        <f>'VITESSEPL sens 1 '!J304+'VITESSEVL sens 1 '!J304</f>
        <v>3</v>
      </c>
      <c r="K304" s="41">
        <f>'VITESSEPL sens 1 '!K304+'VITESSEVL sens 1 '!K304</f>
        <v>3</v>
      </c>
      <c r="L304" s="41">
        <f>'VITESSEPL sens 1 '!L304+'VITESSEVL sens 1 '!L304</f>
        <v>3</v>
      </c>
      <c r="M304" s="41">
        <f>'VITESSEPL sens 1 '!M304+'VITESSEVL sens 1 '!M304</f>
        <v>0</v>
      </c>
      <c r="N304" s="41">
        <f>'VITESSEPL sens 1 '!N304+'VITESSEVL sens 1 '!N304</f>
        <v>0</v>
      </c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:36" ht="13.5" customHeight="1" x14ac:dyDescent="0.25">
      <c r="B305" s="16" t="s">
        <v>35</v>
      </c>
      <c r="C305" s="20">
        <f>'VITESSEPL sens 1 '!C305+'VITESSEVL sens 1 '!C305</f>
        <v>0</v>
      </c>
      <c r="D305" s="41">
        <f>'VITESSEPL sens 1 '!D305+'VITESSEVL sens 1 '!D305</f>
        <v>0</v>
      </c>
      <c r="E305" s="41">
        <f>'VITESSEPL sens 1 '!E305+'VITESSEVL sens 1 '!E305</f>
        <v>0</v>
      </c>
      <c r="F305" s="41">
        <f>'VITESSEPL sens 1 '!F305+'VITESSEVL sens 1 '!F305</f>
        <v>0</v>
      </c>
      <c r="G305" s="41">
        <f>'VITESSEPL sens 1 '!G305+'VITESSEVL sens 1 '!G305</f>
        <v>1</v>
      </c>
      <c r="H305" s="41">
        <f>'VITESSEPL sens 1 '!H305+'VITESSEVL sens 1 '!H305</f>
        <v>7</v>
      </c>
      <c r="I305" s="41">
        <f>'VITESSEPL sens 1 '!I305+'VITESSEVL sens 1 '!I305</f>
        <v>11</v>
      </c>
      <c r="J305" s="41">
        <f>'VITESSEPL sens 1 '!J305+'VITESSEVL sens 1 '!J305</f>
        <v>8</v>
      </c>
      <c r="K305" s="41">
        <f>'VITESSEPL sens 1 '!K305+'VITESSEVL sens 1 '!K305</f>
        <v>2</v>
      </c>
      <c r="L305" s="41">
        <f>'VITESSEPL sens 1 '!L305+'VITESSEVL sens 1 '!L305</f>
        <v>1</v>
      </c>
      <c r="M305" s="41">
        <f>'VITESSEPL sens 1 '!M305+'VITESSEVL sens 1 '!M305</f>
        <v>5</v>
      </c>
      <c r="N305" s="41">
        <f>'VITESSEPL sens 1 '!N305+'VITESSEVL sens 1 '!N305</f>
        <v>0</v>
      </c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:36" ht="13.5" customHeight="1" x14ac:dyDescent="0.25">
      <c r="B306" s="16" t="s">
        <v>36</v>
      </c>
      <c r="C306" s="20">
        <f>'VITESSEPL sens 1 '!C306+'VITESSEVL sens 1 '!C306</f>
        <v>0</v>
      </c>
      <c r="D306" s="41">
        <f>'VITESSEPL sens 1 '!D306+'VITESSEVL sens 1 '!D306</f>
        <v>0</v>
      </c>
      <c r="E306" s="41">
        <f>'VITESSEPL sens 1 '!E306+'VITESSEVL sens 1 '!E306</f>
        <v>0</v>
      </c>
      <c r="F306" s="41">
        <f>'VITESSEPL sens 1 '!F306+'VITESSEVL sens 1 '!F306</f>
        <v>0</v>
      </c>
      <c r="G306" s="41">
        <f>'VITESSEPL sens 1 '!G306+'VITESSEVL sens 1 '!G306</f>
        <v>3</v>
      </c>
      <c r="H306" s="41">
        <f>'VITESSEPL sens 1 '!H306+'VITESSEVL sens 1 '!H306</f>
        <v>9</v>
      </c>
      <c r="I306" s="41">
        <f>'VITESSEPL sens 1 '!I306+'VITESSEVL sens 1 '!I306</f>
        <v>21</v>
      </c>
      <c r="J306" s="41">
        <f>'VITESSEPL sens 1 '!J306+'VITESSEVL sens 1 '!J306</f>
        <v>5</v>
      </c>
      <c r="K306" s="41">
        <f>'VITESSEPL sens 1 '!K306+'VITESSEVL sens 1 '!K306</f>
        <v>5</v>
      </c>
      <c r="L306" s="41">
        <f>'VITESSEPL sens 1 '!L306+'VITESSEVL sens 1 '!L306</f>
        <v>1</v>
      </c>
      <c r="M306" s="41">
        <f>'VITESSEPL sens 1 '!M306+'VITESSEVL sens 1 '!M306</f>
        <v>0</v>
      </c>
      <c r="N306" s="41">
        <f>'VITESSEPL sens 1 '!N306+'VITESSEVL sens 1 '!N306</f>
        <v>0</v>
      </c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:36" ht="13.5" customHeight="1" x14ac:dyDescent="0.25">
      <c r="B307" s="16" t="s">
        <v>37</v>
      </c>
      <c r="C307" s="20">
        <f>'VITESSEPL sens 1 '!C307+'VITESSEVL sens 1 '!C307</f>
        <v>1</v>
      </c>
      <c r="D307" s="41">
        <f>'VITESSEPL sens 1 '!D307+'VITESSEVL sens 1 '!D307</f>
        <v>1</v>
      </c>
      <c r="E307" s="41">
        <f>'VITESSEPL sens 1 '!E307+'VITESSEVL sens 1 '!E307</f>
        <v>0</v>
      </c>
      <c r="F307" s="41">
        <f>'VITESSEPL sens 1 '!F307+'VITESSEVL sens 1 '!F307</f>
        <v>0</v>
      </c>
      <c r="G307" s="41">
        <f>'VITESSEPL sens 1 '!G307+'VITESSEVL sens 1 '!G307</f>
        <v>1</v>
      </c>
      <c r="H307" s="41">
        <f>'VITESSEPL sens 1 '!H307+'VITESSEVL sens 1 '!H307</f>
        <v>11</v>
      </c>
      <c r="I307" s="41">
        <f>'VITESSEPL sens 1 '!I307+'VITESSEVL sens 1 '!I307</f>
        <v>29</v>
      </c>
      <c r="J307" s="41">
        <f>'VITESSEPL sens 1 '!J307+'VITESSEVL sens 1 '!J307</f>
        <v>6</v>
      </c>
      <c r="K307" s="41">
        <f>'VITESSEPL sens 1 '!K307+'VITESSEVL sens 1 '!K307</f>
        <v>6</v>
      </c>
      <c r="L307" s="41">
        <f>'VITESSEPL sens 1 '!L307+'VITESSEVL sens 1 '!L307</f>
        <v>0</v>
      </c>
      <c r="M307" s="41">
        <f>'VITESSEPL sens 1 '!M307+'VITESSEVL sens 1 '!M307</f>
        <v>0</v>
      </c>
      <c r="N307" s="41">
        <f>'VITESSEPL sens 1 '!N307+'VITESSEVL sens 1 '!N307</f>
        <v>0</v>
      </c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:36" ht="13.5" customHeight="1" x14ac:dyDescent="0.25">
      <c r="B308" s="16" t="s">
        <v>38</v>
      </c>
      <c r="C308" s="20">
        <f>'VITESSEPL sens 1 '!C308+'VITESSEVL sens 1 '!C308</f>
        <v>0</v>
      </c>
      <c r="D308" s="41">
        <f>'VITESSEPL sens 1 '!D308+'VITESSEVL sens 1 '!D308</f>
        <v>0</v>
      </c>
      <c r="E308" s="41">
        <f>'VITESSEPL sens 1 '!E308+'VITESSEVL sens 1 '!E308</f>
        <v>0</v>
      </c>
      <c r="F308" s="41">
        <f>'VITESSEPL sens 1 '!F308+'VITESSEVL sens 1 '!F308</f>
        <v>3</v>
      </c>
      <c r="G308" s="41">
        <f>'VITESSEPL sens 1 '!G308+'VITESSEVL sens 1 '!G308</f>
        <v>0</v>
      </c>
      <c r="H308" s="41">
        <f>'VITESSEPL sens 1 '!H308+'VITESSEVL sens 1 '!H308</f>
        <v>9</v>
      </c>
      <c r="I308" s="41">
        <f>'VITESSEPL sens 1 '!I308+'VITESSEVL sens 1 '!I308</f>
        <v>24</v>
      </c>
      <c r="J308" s="41">
        <f>'VITESSEPL sens 1 '!J308+'VITESSEVL sens 1 '!J308</f>
        <v>12</v>
      </c>
      <c r="K308" s="41">
        <f>'VITESSEPL sens 1 '!K308+'VITESSEVL sens 1 '!K308</f>
        <v>4</v>
      </c>
      <c r="L308" s="41">
        <f>'VITESSEPL sens 1 '!L308+'VITESSEVL sens 1 '!L308</f>
        <v>5</v>
      </c>
      <c r="M308" s="41">
        <f>'VITESSEPL sens 1 '!M308+'VITESSEVL sens 1 '!M308</f>
        <v>2</v>
      </c>
      <c r="N308" s="41">
        <f>'VITESSEPL sens 1 '!N308+'VITESSEVL sens 1 '!N308</f>
        <v>0</v>
      </c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:36" ht="13.5" customHeight="1" x14ac:dyDescent="0.25">
      <c r="B309" s="16" t="s">
        <v>39</v>
      </c>
      <c r="C309" s="20">
        <f>'VITESSEPL sens 1 '!C309+'VITESSEVL sens 1 '!C309</f>
        <v>2</v>
      </c>
      <c r="D309" s="41">
        <f>'VITESSEPL sens 1 '!D309+'VITESSEVL sens 1 '!D309</f>
        <v>0</v>
      </c>
      <c r="E309" s="41">
        <f>'VITESSEPL sens 1 '!E309+'VITESSEVL sens 1 '!E309</f>
        <v>0</v>
      </c>
      <c r="F309" s="41">
        <f>'VITESSEPL sens 1 '!F309+'VITESSEVL sens 1 '!F309</f>
        <v>0</v>
      </c>
      <c r="G309" s="41">
        <f>'VITESSEPL sens 1 '!G309+'VITESSEVL sens 1 '!G309</f>
        <v>2</v>
      </c>
      <c r="H309" s="41">
        <f>'VITESSEPL sens 1 '!H309+'VITESSEVL sens 1 '!H309</f>
        <v>8</v>
      </c>
      <c r="I309" s="41">
        <f>'VITESSEPL sens 1 '!I309+'VITESSEVL sens 1 '!I309</f>
        <v>16</v>
      </c>
      <c r="J309" s="41">
        <f>'VITESSEPL sens 1 '!J309+'VITESSEVL sens 1 '!J309</f>
        <v>15</v>
      </c>
      <c r="K309" s="41">
        <f>'VITESSEPL sens 1 '!K309+'VITESSEVL sens 1 '!K309</f>
        <v>5</v>
      </c>
      <c r="L309" s="41">
        <f>'VITESSEPL sens 1 '!L309+'VITESSEVL sens 1 '!L309</f>
        <v>2</v>
      </c>
      <c r="M309" s="41">
        <f>'VITESSEPL sens 1 '!M309+'VITESSEVL sens 1 '!M309</f>
        <v>3</v>
      </c>
      <c r="N309" s="41">
        <f>'VITESSEPL sens 1 '!N309+'VITESSEVL sens 1 '!N309</f>
        <v>0</v>
      </c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:36" ht="13.5" customHeight="1" x14ac:dyDescent="0.25">
      <c r="B310" s="16" t="s">
        <v>40</v>
      </c>
      <c r="C310" s="20">
        <f>'VITESSEPL sens 1 '!C310+'VITESSEVL sens 1 '!C310</f>
        <v>0</v>
      </c>
      <c r="D310" s="41">
        <f>'VITESSEPL sens 1 '!D310+'VITESSEVL sens 1 '!D310</f>
        <v>0</v>
      </c>
      <c r="E310" s="41">
        <f>'VITESSEPL sens 1 '!E310+'VITESSEVL sens 1 '!E310</f>
        <v>0</v>
      </c>
      <c r="F310" s="41">
        <f>'VITESSEPL sens 1 '!F310+'VITESSEVL sens 1 '!F310</f>
        <v>0</v>
      </c>
      <c r="G310" s="41">
        <f>'VITESSEPL sens 1 '!G310+'VITESSEVL sens 1 '!G310</f>
        <v>0</v>
      </c>
      <c r="H310" s="41">
        <f>'VITESSEPL sens 1 '!H310+'VITESSEVL sens 1 '!H310</f>
        <v>5</v>
      </c>
      <c r="I310" s="41">
        <f>'VITESSEPL sens 1 '!I310+'VITESSEVL sens 1 '!I310</f>
        <v>5</v>
      </c>
      <c r="J310" s="41">
        <f>'VITESSEPL sens 1 '!J310+'VITESSEVL sens 1 '!J310</f>
        <v>7</v>
      </c>
      <c r="K310" s="41">
        <f>'VITESSEPL sens 1 '!K310+'VITESSEVL sens 1 '!K310</f>
        <v>2</v>
      </c>
      <c r="L310" s="41">
        <f>'VITESSEPL sens 1 '!L310+'VITESSEVL sens 1 '!L310</f>
        <v>3</v>
      </c>
      <c r="M310" s="41">
        <f>'VITESSEPL sens 1 '!M310+'VITESSEVL sens 1 '!M310</f>
        <v>1</v>
      </c>
      <c r="N310" s="41">
        <f>'VITESSEPL sens 1 '!N310+'VITESSEVL sens 1 '!N310</f>
        <v>0</v>
      </c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:36" ht="13.5" customHeight="1" x14ac:dyDescent="0.25">
      <c r="B311" s="16" t="s">
        <v>41</v>
      </c>
      <c r="C311" s="20">
        <f>'VITESSEPL sens 1 '!C311+'VITESSEVL sens 1 '!C311</f>
        <v>0</v>
      </c>
      <c r="D311" s="41">
        <f>'VITESSEPL sens 1 '!D311+'VITESSEVL sens 1 '!D311</f>
        <v>0</v>
      </c>
      <c r="E311" s="41">
        <f>'VITESSEPL sens 1 '!E311+'VITESSEVL sens 1 '!E311</f>
        <v>1</v>
      </c>
      <c r="F311" s="41">
        <f>'VITESSEPL sens 1 '!F311+'VITESSEVL sens 1 '!F311</f>
        <v>1</v>
      </c>
      <c r="G311" s="41">
        <f>'VITESSEPL sens 1 '!G311+'VITESSEVL sens 1 '!G311</f>
        <v>0</v>
      </c>
      <c r="H311" s="41">
        <f>'VITESSEPL sens 1 '!H311+'VITESSEVL sens 1 '!H311</f>
        <v>6</v>
      </c>
      <c r="I311" s="41">
        <f>'VITESSEPL sens 1 '!I311+'VITESSEVL sens 1 '!I311</f>
        <v>5</v>
      </c>
      <c r="J311" s="41">
        <f>'VITESSEPL sens 1 '!J311+'VITESSEVL sens 1 '!J311</f>
        <v>4</v>
      </c>
      <c r="K311" s="41">
        <f>'VITESSEPL sens 1 '!K311+'VITESSEVL sens 1 '!K311</f>
        <v>3</v>
      </c>
      <c r="L311" s="41">
        <f>'VITESSEPL sens 1 '!L311+'VITESSEVL sens 1 '!L311</f>
        <v>0</v>
      </c>
      <c r="M311" s="41">
        <f>'VITESSEPL sens 1 '!M311+'VITESSEVL sens 1 '!M311</f>
        <v>1</v>
      </c>
      <c r="N311" s="41">
        <f>'VITESSEPL sens 1 '!N311+'VITESSEVL sens 1 '!N311</f>
        <v>0</v>
      </c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:36" ht="13.5" customHeight="1" x14ac:dyDescent="0.25">
      <c r="B312" s="16" t="s">
        <v>42</v>
      </c>
      <c r="C312" s="20">
        <f>'VITESSEPL sens 1 '!C312+'VITESSEVL sens 1 '!C312</f>
        <v>0</v>
      </c>
      <c r="D312" s="41">
        <f>'VITESSEPL sens 1 '!D312+'VITESSEVL sens 1 '!D312</f>
        <v>0</v>
      </c>
      <c r="E312" s="41">
        <f>'VITESSEPL sens 1 '!E312+'VITESSEVL sens 1 '!E312</f>
        <v>0</v>
      </c>
      <c r="F312" s="41">
        <f>'VITESSEPL sens 1 '!F312+'VITESSEVL sens 1 '!F312</f>
        <v>0</v>
      </c>
      <c r="G312" s="41">
        <f>'VITESSEPL sens 1 '!G312+'VITESSEVL sens 1 '!G312</f>
        <v>0</v>
      </c>
      <c r="H312" s="41">
        <f>'VITESSEPL sens 1 '!H312+'VITESSEVL sens 1 '!H312</f>
        <v>0</v>
      </c>
      <c r="I312" s="41">
        <f>'VITESSEPL sens 1 '!I312+'VITESSEVL sens 1 '!I312</f>
        <v>3</v>
      </c>
      <c r="J312" s="41">
        <f>'VITESSEPL sens 1 '!J312+'VITESSEVL sens 1 '!J312</f>
        <v>3</v>
      </c>
      <c r="K312" s="41">
        <f>'VITESSEPL sens 1 '!K312+'VITESSEVL sens 1 '!K312</f>
        <v>3</v>
      </c>
      <c r="L312" s="41">
        <f>'VITESSEPL sens 1 '!L312+'VITESSEVL sens 1 '!L312</f>
        <v>1</v>
      </c>
      <c r="M312" s="41">
        <f>'VITESSEPL sens 1 '!M312+'VITESSEVL sens 1 '!M312</f>
        <v>0</v>
      </c>
      <c r="N312" s="41">
        <f>'VITESSEPL sens 1 '!N312+'VITESSEVL sens 1 '!N312</f>
        <v>0</v>
      </c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:36" ht="13.5" customHeight="1" x14ac:dyDescent="0.25">
      <c r="B313" s="76" t="s">
        <v>43</v>
      </c>
      <c r="C313" s="20">
        <f>'VITESSEPL sens 1 '!C313+'VITESSEVL sens 1 '!C313</f>
        <v>0</v>
      </c>
      <c r="D313" s="41">
        <f>'VITESSEPL sens 1 '!D313+'VITESSEVL sens 1 '!D313</f>
        <v>0</v>
      </c>
      <c r="E313" s="41">
        <f>'VITESSEPL sens 1 '!E313+'VITESSEVL sens 1 '!E313</f>
        <v>0</v>
      </c>
      <c r="F313" s="41">
        <f>'VITESSEPL sens 1 '!F313+'VITESSEVL sens 1 '!F313</f>
        <v>0</v>
      </c>
      <c r="G313" s="41">
        <f>'VITESSEPL sens 1 '!G313+'VITESSEVL sens 1 '!G313</f>
        <v>2</v>
      </c>
      <c r="H313" s="41">
        <f>'VITESSEPL sens 1 '!H313+'VITESSEVL sens 1 '!H313</f>
        <v>2</v>
      </c>
      <c r="I313" s="41">
        <f>'VITESSEPL sens 1 '!I313+'VITESSEVL sens 1 '!I313</f>
        <v>1</v>
      </c>
      <c r="J313" s="41">
        <f>'VITESSEPL sens 1 '!J313+'VITESSEVL sens 1 '!J313</f>
        <v>4</v>
      </c>
      <c r="K313" s="41">
        <f>'VITESSEPL sens 1 '!K313+'VITESSEVL sens 1 '!K313</f>
        <v>0</v>
      </c>
      <c r="L313" s="41">
        <f>'VITESSEPL sens 1 '!L313+'VITESSEVL sens 1 '!L313</f>
        <v>0</v>
      </c>
      <c r="M313" s="41">
        <f>'VITESSEPL sens 1 '!M313+'VITESSEVL sens 1 '!M313</f>
        <v>0</v>
      </c>
      <c r="N313" s="41">
        <f>'VITESSEPL sens 1 '!N313+'VITESSEVL sens 1 '!N313</f>
        <v>0</v>
      </c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:36" ht="13.5" customHeight="1" thickBot="1" x14ac:dyDescent="0.3">
      <c r="B314" s="85" t="s">
        <v>44</v>
      </c>
      <c r="C314" s="20">
        <f>'VITESSEPL sens 1 '!C314+'VITESSEVL sens 1 '!C314</f>
        <v>0</v>
      </c>
      <c r="D314" s="41">
        <f>'VITESSEPL sens 1 '!D314+'VITESSEVL sens 1 '!D314</f>
        <v>0</v>
      </c>
      <c r="E314" s="41">
        <f>'VITESSEPL sens 1 '!E314+'VITESSEVL sens 1 '!E314</f>
        <v>0</v>
      </c>
      <c r="F314" s="41">
        <f>'VITESSEPL sens 1 '!F314+'VITESSEVL sens 1 '!F314</f>
        <v>0</v>
      </c>
      <c r="G314" s="41">
        <f>'VITESSEPL sens 1 '!G314+'VITESSEVL sens 1 '!G314</f>
        <v>0</v>
      </c>
      <c r="H314" s="41">
        <f>'VITESSEPL sens 1 '!H314+'VITESSEVL sens 1 '!H314</f>
        <v>0</v>
      </c>
      <c r="I314" s="41">
        <f>'VITESSEPL sens 1 '!I314+'VITESSEVL sens 1 '!I314</f>
        <v>1</v>
      </c>
      <c r="J314" s="41">
        <f>'VITESSEPL sens 1 '!J314+'VITESSEVL sens 1 '!J314</f>
        <v>0</v>
      </c>
      <c r="K314" s="41">
        <f>'VITESSEPL sens 1 '!K314+'VITESSEVL sens 1 '!K314</f>
        <v>0</v>
      </c>
      <c r="L314" s="41">
        <f>'VITESSEPL sens 1 '!L314+'VITESSEVL sens 1 '!L314</f>
        <v>0</v>
      </c>
      <c r="M314" s="41">
        <f>'VITESSEPL sens 1 '!M314+'VITESSEVL sens 1 '!M314</f>
        <v>0</v>
      </c>
      <c r="N314" s="41">
        <f>'VITESSEPL sens 1 '!N314+'VITESSEVL sens 1 '!N314</f>
        <v>0</v>
      </c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:36" ht="13.5" customHeight="1" thickTop="1" thickBot="1" x14ac:dyDescent="0.3">
      <c r="B315" s="52" t="s">
        <v>62</v>
      </c>
      <c r="C315" s="53">
        <f t="shared" ref="C315:N315" si="14">SUM(C291:C314)</f>
        <v>5</v>
      </c>
      <c r="D315" s="53">
        <f t="shared" si="14"/>
        <v>2</v>
      </c>
      <c r="E315" s="53">
        <f t="shared" si="14"/>
        <v>2</v>
      </c>
      <c r="F315" s="53">
        <f t="shared" si="14"/>
        <v>7</v>
      </c>
      <c r="G315" s="53">
        <f t="shared" si="14"/>
        <v>31</v>
      </c>
      <c r="H315" s="53">
        <f t="shared" si="14"/>
        <v>137</v>
      </c>
      <c r="I315" s="53">
        <f t="shared" si="14"/>
        <v>296</v>
      </c>
      <c r="J315" s="53">
        <f t="shared" si="14"/>
        <v>148</v>
      </c>
      <c r="K315" s="53">
        <f t="shared" si="14"/>
        <v>57</v>
      </c>
      <c r="L315" s="53">
        <f t="shared" si="14"/>
        <v>37</v>
      </c>
      <c r="M315" s="53">
        <f t="shared" si="14"/>
        <v>23</v>
      </c>
      <c r="N315" s="53">
        <f t="shared" si="14"/>
        <v>0</v>
      </c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:36" ht="13.5" customHeight="1" thickTop="1" x14ac:dyDescent="0.25">
      <c r="B316" s="16" t="s">
        <v>5</v>
      </c>
      <c r="C316" s="62">
        <f>C315/N318</f>
        <v>6.7114093959731542E-3</v>
      </c>
      <c r="D316" s="62">
        <f>D315/N318</f>
        <v>2.6845637583892616E-3</v>
      </c>
      <c r="E316" s="62">
        <f>E315/N318</f>
        <v>2.6845637583892616E-3</v>
      </c>
      <c r="F316" s="62">
        <f>F315/N318</f>
        <v>9.3959731543624154E-3</v>
      </c>
      <c r="G316" s="62">
        <f>G315/N318</f>
        <v>4.1610738255033558E-2</v>
      </c>
      <c r="H316" s="62">
        <f>H315/N318</f>
        <v>0.18389261744966443</v>
      </c>
      <c r="I316" s="62">
        <f>I315/N318</f>
        <v>0.39731543624161075</v>
      </c>
      <c r="J316" s="62">
        <f>J315/N318</f>
        <v>0.19865771812080538</v>
      </c>
      <c r="K316" s="62">
        <f>K315/N318</f>
        <v>7.6510067114093958E-2</v>
      </c>
      <c r="L316" s="62">
        <f>L315/N318</f>
        <v>4.9664429530201344E-2</v>
      </c>
      <c r="M316" s="62">
        <f>M315/N318</f>
        <v>3.087248322147651E-2</v>
      </c>
      <c r="N316" s="62">
        <f>N315/N318</f>
        <v>0</v>
      </c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:36" ht="13.5" customHeight="1" thickBot="1" x14ac:dyDescent="0.3">
      <c r="B317" s="25" t="s">
        <v>63</v>
      </c>
      <c r="C317" s="63">
        <f t="shared" ref="C317:N317" si="15">C315/24</f>
        <v>0.20833333333333334</v>
      </c>
      <c r="D317" s="63">
        <f t="shared" si="15"/>
        <v>8.3333333333333329E-2</v>
      </c>
      <c r="E317" s="63">
        <f t="shared" si="15"/>
        <v>8.3333333333333329E-2</v>
      </c>
      <c r="F317" s="63">
        <f t="shared" si="15"/>
        <v>0.29166666666666669</v>
      </c>
      <c r="G317" s="63">
        <f t="shared" si="15"/>
        <v>1.2916666666666667</v>
      </c>
      <c r="H317" s="63">
        <f t="shared" si="15"/>
        <v>5.708333333333333</v>
      </c>
      <c r="I317" s="63">
        <f t="shared" si="15"/>
        <v>12.333333333333334</v>
      </c>
      <c r="J317" s="63">
        <f t="shared" si="15"/>
        <v>6.166666666666667</v>
      </c>
      <c r="K317" s="63">
        <f t="shared" si="15"/>
        <v>2.375</v>
      </c>
      <c r="L317" s="63">
        <f t="shared" si="15"/>
        <v>1.5416666666666667</v>
      </c>
      <c r="M317" s="63">
        <f t="shared" si="15"/>
        <v>0.95833333333333337</v>
      </c>
      <c r="N317" s="63">
        <f t="shared" si="15"/>
        <v>0</v>
      </c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:36" ht="12.75" customHeight="1" thickTop="1" thickBot="1" x14ac:dyDescent="0.3">
      <c r="B318" s="64"/>
      <c r="C318" s="64"/>
      <c r="D318" s="64"/>
      <c r="E318" s="64"/>
      <c r="L318" s="65" t="s">
        <v>53</v>
      </c>
      <c r="M318" s="66"/>
      <c r="N318" s="67">
        <f>SUM(C291:N314)</f>
        <v>745</v>
      </c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:36" ht="3" customHeight="1" thickTop="1" x14ac:dyDescent="0.25">
      <c r="L319" s="3"/>
      <c r="M319" s="3"/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:36" ht="2.25" customHeight="1" x14ac:dyDescent="0.25">
      <c r="L320" s="3"/>
      <c r="M320" s="3"/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:36" ht="12.75" customHeight="1" x14ac:dyDescent="0.25">
      <c r="B321" s="57" t="s">
        <v>64</v>
      </c>
      <c r="L321" s="3"/>
      <c r="M321" s="3"/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:36" ht="12.75" customHeight="1" x14ac:dyDescent="0.25">
      <c r="L322" s="3"/>
      <c r="M322" s="3"/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:36" ht="12.75" customHeight="1" x14ac:dyDescent="0.25">
      <c r="L323" s="3"/>
      <c r="M323" s="3"/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:36" ht="12.75" customHeight="1" x14ac:dyDescent="0.25">
      <c r="L324" s="3"/>
      <c r="M324" s="3"/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:36" ht="12.75" customHeight="1" x14ac:dyDescent="0.25">
      <c r="L325" s="3"/>
      <c r="M325" s="3"/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:36" ht="12.75" customHeight="1" x14ac:dyDescent="0.25">
      <c r="L326" s="3"/>
      <c r="M326" s="3"/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:36" ht="12.75" customHeight="1" x14ac:dyDescent="0.25">
      <c r="L327" s="3"/>
      <c r="M327" s="3"/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:36" ht="12.75" customHeight="1" x14ac:dyDescent="0.25">
      <c r="L328" s="3"/>
      <c r="M328" s="3"/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:36" ht="12.75" customHeight="1" x14ac:dyDescent="0.25">
      <c r="L329" s="3"/>
      <c r="M329" s="3"/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:36" ht="12.75" customHeight="1" x14ac:dyDescent="0.25">
      <c r="L330" s="3"/>
      <c r="M330" s="3"/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:36" ht="12.75" customHeight="1" x14ac:dyDescent="0.25">
      <c r="L331" s="3"/>
      <c r="M331" s="3"/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:36" ht="12.75" customHeight="1" x14ac:dyDescent="0.25">
      <c r="L332" s="3"/>
      <c r="M332" s="3"/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:36" ht="12.75" customHeight="1" x14ac:dyDescent="0.25">
      <c r="L333" s="3"/>
      <c r="M333" s="3"/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:36" ht="12.75" customHeight="1" x14ac:dyDescent="0.25">
      <c r="L334" s="3"/>
      <c r="M334" s="3"/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:36" ht="12.75" customHeight="1" x14ac:dyDescent="0.25">
      <c r="L335" s="3"/>
      <c r="M335" s="3"/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:36" ht="12.75" customHeight="1" x14ac:dyDescent="0.25">
      <c r="L336" s="3"/>
      <c r="M336" s="3"/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:36" ht="12.75" customHeight="1" x14ac:dyDescent="0.25">
      <c r="L337" s="3"/>
      <c r="M337" s="3"/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:36" ht="12.75" customHeight="1" x14ac:dyDescent="0.25">
      <c r="L338" s="3"/>
      <c r="M338" s="3"/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:36" ht="12.75" customHeight="1" x14ac:dyDescent="0.25">
      <c r="L339" s="3"/>
      <c r="M339" s="3"/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:36" ht="12.75" customHeight="1" x14ac:dyDescent="0.25">
      <c r="L340" s="3"/>
      <c r="M340" s="3"/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:36" ht="1.5" customHeight="1" x14ac:dyDescent="0.25">
      <c r="L341" s="3"/>
      <c r="M341" s="3"/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:36" ht="12.75" customHeight="1" x14ac:dyDescent="0.25">
      <c r="L342" s="3"/>
      <c r="M342" s="3"/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:36" ht="12.75" customHeight="1" x14ac:dyDescent="0.25">
      <c r="L343" s="3"/>
      <c r="M343" s="3"/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:36" ht="12.75" customHeight="1" x14ac:dyDescent="0.25">
      <c r="L344" s="3"/>
      <c r="M344" s="3"/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:36" ht="12.75" customHeight="1" x14ac:dyDescent="0.25">
      <c r="B345" s="57" t="s">
        <v>61</v>
      </c>
      <c r="G345" s="364">
        <f>AD4</f>
        <v>43726</v>
      </c>
      <c r="H345" s="364"/>
      <c r="I345" s="364"/>
      <c r="J345" s="364"/>
      <c r="L345" s="3"/>
      <c r="M345" s="3"/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:36" ht="12.75" customHeight="1" thickBot="1" x14ac:dyDescent="0.3">
      <c r="L346" s="3"/>
      <c r="M346" s="3"/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:36" ht="13.5" customHeight="1" thickTop="1" x14ac:dyDescent="0.25">
      <c r="B347" s="73">
        <f>G345</f>
        <v>43726</v>
      </c>
      <c r="C347" s="367" t="str">
        <f t="shared" ref="C347:N347" si="16">C289</f>
        <v>de 0 à 30</v>
      </c>
      <c r="D347" s="365" t="str">
        <f t="shared" si="16"/>
        <v>de 30 à 40</v>
      </c>
      <c r="E347" s="365" t="str">
        <f t="shared" si="16"/>
        <v>de 40 à 50</v>
      </c>
      <c r="F347" s="365" t="str">
        <f t="shared" si="16"/>
        <v>de 50 à 60</v>
      </c>
      <c r="G347" s="365" t="str">
        <f t="shared" si="16"/>
        <v>de 60 à 70</v>
      </c>
      <c r="H347" s="365" t="str">
        <f t="shared" si="16"/>
        <v>de 70 à 80</v>
      </c>
      <c r="I347" s="365" t="str">
        <f t="shared" si="16"/>
        <v>de 80 à 90</v>
      </c>
      <c r="J347" s="365" t="str">
        <f t="shared" si="16"/>
        <v>de 90 à 100</v>
      </c>
      <c r="K347" s="365" t="str">
        <f t="shared" si="16"/>
        <v>de 100 à 110</v>
      </c>
      <c r="L347" s="365" t="str">
        <f t="shared" si="16"/>
        <v>de 110 à 120</v>
      </c>
      <c r="M347" s="365" t="str">
        <f t="shared" si="16"/>
        <v>de 120 à 130</v>
      </c>
      <c r="N347" s="365" t="str">
        <f t="shared" si="16"/>
        <v>plus de 150</v>
      </c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:36" ht="13.5" customHeight="1" thickBot="1" x14ac:dyDescent="0.3">
      <c r="B348" s="25"/>
      <c r="C348" s="368"/>
      <c r="D348" s="366"/>
      <c r="E348" s="366"/>
      <c r="F348" s="366"/>
      <c r="G348" s="366"/>
      <c r="H348" s="366"/>
      <c r="I348" s="366"/>
      <c r="J348" s="366"/>
      <c r="K348" s="366"/>
      <c r="L348" s="366"/>
      <c r="M348" s="366"/>
      <c r="N348" s="366"/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:36" ht="13.5" customHeight="1" thickTop="1" x14ac:dyDescent="0.25">
      <c r="B349" s="16" t="s">
        <v>21</v>
      </c>
      <c r="C349" s="20">
        <f>'VITESSEPL sens 1 '!C349+'VITESSEVL sens 1 '!C349</f>
        <v>0</v>
      </c>
      <c r="D349" s="41">
        <f>'VITESSEPL sens 1 '!D349+'VITESSEVL sens 1 '!D349</f>
        <v>0</v>
      </c>
      <c r="E349" s="41">
        <f>'VITESSEPL sens 1 '!E349+'VITESSEVL sens 1 '!E349</f>
        <v>0</v>
      </c>
      <c r="F349" s="41">
        <f>'VITESSEPL sens 1 '!F349+'VITESSEVL sens 1 '!F349</f>
        <v>1</v>
      </c>
      <c r="G349" s="41">
        <f>'VITESSEPL sens 1 '!G349+'VITESSEVL sens 1 '!G349</f>
        <v>0</v>
      </c>
      <c r="H349" s="41">
        <f>'VITESSEPL sens 1 '!H349+'VITESSEVL sens 1 '!H349</f>
        <v>2</v>
      </c>
      <c r="I349" s="41">
        <f>'VITESSEPL sens 1 '!I349+'VITESSEVL sens 1 '!I349</f>
        <v>2</v>
      </c>
      <c r="J349" s="41">
        <f>'VITESSEPL sens 1 '!J349+'VITESSEVL sens 1 '!J349</f>
        <v>1</v>
      </c>
      <c r="K349" s="41">
        <f>'VITESSEPL sens 1 '!K349+'VITESSEVL sens 1 '!K349</f>
        <v>0</v>
      </c>
      <c r="L349" s="41">
        <f>'VITESSEPL sens 1 '!L349+'VITESSEVL sens 1 '!L349</f>
        <v>0</v>
      </c>
      <c r="M349" s="41">
        <f>'VITESSEPL sens 1 '!M349+'VITESSEVL sens 1 '!M349</f>
        <v>0</v>
      </c>
      <c r="N349" s="41">
        <f>'VITESSEPL sens 1 '!N349+'VITESSEVL sens 1 '!N349</f>
        <v>0</v>
      </c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:36" ht="13.5" customHeight="1" x14ac:dyDescent="0.25">
      <c r="B350" s="16" t="s">
        <v>22</v>
      </c>
      <c r="C350" s="20">
        <f>'VITESSEPL sens 1 '!C350+'VITESSEVL sens 1 '!C350</f>
        <v>0</v>
      </c>
      <c r="D350" s="41">
        <f>'VITESSEPL sens 1 '!D350+'VITESSEVL sens 1 '!D350</f>
        <v>0</v>
      </c>
      <c r="E350" s="41">
        <f>'VITESSEPL sens 1 '!E350+'VITESSEVL sens 1 '!E350</f>
        <v>0</v>
      </c>
      <c r="F350" s="41">
        <f>'VITESSEPL sens 1 '!F350+'VITESSEVL sens 1 '!F350</f>
        <v>0</v>
      </c>
      <c r="G350" s="41">
        <f>'VITESSEPL sens 1 '!G350+'VITESSEVL sens 1 '!G350</f>
        <v>0</v>
      </c>
      <c r="H350" s="41">
        <f>'VITESSEPL sens 1 '!H350+'VITESSEVL sens 1 '!H350</f>
        <v>1</v>
      </c>
      <c r="I350" s="41">
        <f>'VITESSEPL sens 1 '!I350+'VITESSEVL sens 1 '!I350</f>
        <v>0</v>
      </c>
      <c r="J350" s="41">
        <f>'VITESSEPL sens 1 '!J350+'VITESSEVL sens 1 '!J350</f>
        <v>0</v>
      </c>
      <c r="K350" s="41">
        <f>'VITESSEPL sens 1 '!K350+'VITESSEVL sens 1 '!K350</f>
        <v>0</v>
      </c>
      <c r="L350" s="41">
        <f>'VITESSEPL sens 1 '!L350+'VITESSEVL sens 1 '!L350</f>
        <v>0</v>
      </c>
      <c r="M350" s="41">
        <f>'VITESSEPL sens 1 '!M350+'VITESSEVL sens 1 '!M350</f>
        <v>0</v>
      </c>
      <c r="N350" s="41">
        <f>'VITESSEPL sens 1 '!N350+'VITESSEVL sens 1 '!N350</f>
        <v>0</v>
      </c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:36" ht="13.5" customHeight="1" x14ac:dyDescent="0.25">
      <c r="B351" s="16" t="s">
        <v>23</v>
      </c>
      <c r="C351" s="20">
        <f>'VITESSEPL sens 1 '!C351+'VITESSEVL sens 1 '!C351</f>
        <v>0</v>
      </c>
      <c r="D351" s="41">
        <f>'VITESSEPL sens 1 '!D351+'VITESSEVL sens 1 '!D351</f>
        <v>0</v>
      </c>
      <c r="E351" s="41">
        <f>'VITESSEPL sens 1 '!E351+'VITESSEVL sens 1 '!E351</f>
        <v>2</v>
      </c>
      <c r="F351" s="41">
        <f>'VITESSEPL sens 1 '!F351+'VITESSEVL sens 1 '!F351</f>
        <v>0</v>
      </c>
      <c r="G351" s="41">
        <f>'VITESSEPL sens 1 '!G351+'VITESSEVL sens 1 '!G351</f>
        <v>0</v>
      </c>
      <c r="H351" s="41">
        <f>'VITESSEPL sens 1 '!H351+'VITESSEVL sens 1 '!H351</f>
        <v>2</v>
      </c>
      <c r="I351" s="41">
        <f>'VITESSEPL sens 1 '!I351+'VITESSEVL sens 1 '!I351</f>
        <v>0</v>
      </c>
      <c r="J351" s="41">
        <f>'VITESSEPL sens 1 '!J351+'VITESSEVL sens 1 '!J351</f>
        <v>0</v>
      </c>
      <c r="K351" s="41">
        <f>'VITESSEPL sens 1 '!K351+'VITESSEVL sens 1 '!K351</f>
        <v>0</v>
      </c>
      <c r="L351" s="41">
        <f>'VITESSEPL sens 1 '!L351+'VITESSEVL sens 1 '!L351</f>
        <v>0</v>
      </c>
      <c r="M351" s="41">
        <f>'VITESSEPL sens 1 '!M351+'VITESSEVL sens 1 '!M351</f>
        <v>0</v>
      </c>
      <c r="N351" s="41">
        <f>'VITESSEPL sens 1 '!N351+'VITESSEVL sens 1 '!N351</f>
        <v>0</v>
      </c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:36" ht="13.5" customHeight="1" x14ac:dyDescent="0.25">
      <c r="B352" s="16" t="s">
        <v>24</v>
      </c>
      <c r="C352" s="20">
        <f>'VITESSEPL sens 1 '!C352+'VITESSEVL sens 1 '!C352</f>
        <v>0</v>
      </c>
      <c r="D352" s="41">
        <f>'VITESSEPL sens 1 '!D352+'VITESSEVL sens 1 '!D352</f>
        <v>0</v>
      </c>
      <c r="E352" s="41">
        <f>'VITESSEPL sens 1 '!E352+'VITESSEVL sens 1 '!E352</f>
        <v>0</v>
      </c>
      <c r="F352" s="41">
        <f>'VITESSEPL sens 1 '!F352+'VITESSEVL sens 1 '!F352</f>
        <v>0</v>
      </c>
      <c r="G352" s="41">
        <f>'VITESSEPL sens 1 '!G352+'VITESSEVL sens 1 '!G352</f>
        <v>0</v>
      </c>
      <c r="H352" s="41">
        <f>'VITESSEPL sens 1 '!H352+'VITESSEVL sens 1 '!H352</f>
        <v>0</v>
      </c>
      <c r="I352" s="41">
        <f>'VITESSEPL sens 1 '!I352+'VITESSEVL sens 1 '!I352</f>
        <v>2</v>
      </c>
      <c r="J352" s="41">
        <f>'VITESSEPL sens 1 '!J352+'VITESSEVL sens 1 '!J352</f>
        <v>1</v>
      </c>
      <c r="K352" s="41">
        <f>'VITESSEPL sens 1 '!K352+'VITESSEVL sens 1 '!K352</f>
        <v>0</v>
      </c>
      <c r="L352" s="41">
        <f>'VITESSEPL sens 1 '!L352+'VITESSEVL sens 1 '!L352</f>
        <v>0</v>
      </c>
      <c r="M352" s="41">
        <f>'VITESSEPL sens 1 '!M352+'VITESSEVL sens 1 '!M352</f>
        <v>0</v>
      </c>
      <c r="N352" s="41">
        <f>'VITESSEPL sens 1 '!N352+'VITESSEVL sens 1 '!N352</f>
        <v>0</v>
      </c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:36" ht="13.5" customHeight="1" x14ac:dyDescent="0.25">
      <c r="B353" s="16" t="s">
        <v>25</v>
      </c>
      <c r="C353" s="20">
        <f>'VITESSEPL sens 1 '!C353+'VITESSEVL sens 1 '!C353</f>
        <v>0</v>
      </c>
      <c r="D353" s="41">
        <f>'VITESSEPL sens 1 '!D353+'VITESSEVL sens 1 '!D353</f>
        <v>0</v>
      </c>
      <c r="E353" s="41">
        <f>'VITESSEPL sens 1 '!E353+'VITESSEVL sens 1 '!E353</f>
        <v>0</v>
      </c>
      <c r="F353" s="41">
        <f>'VITESSEPL sens 1 '!F353+'VITESSEVL sens 1 '!F353</f>
        <v>1</v>
      </c>
      <c r="G353" s="41">
        <f>'VITESSEPL sens 1 '!G353+'VITESSEVL sens 1 '!G353</f>
        <v>0</v>
      </c>
      <c r="H353" s="41">
        <f>'VITESSEPL sens 1 '!H353+'VITESSEVL sens 1 '!H353</f>
        <v>4</v>
      </c>
      <c r="I353" s="41">
        <f>'VITESSEPL sens 1 '!I353+'VITESSEVL sens 1 '!I353</f>
        <v>9</v>
      </c>
      <c r="J353" s="41">
        <f>'VITESSEPL sens 1 '!J353+'VITESSEVL sens 1 '!J353</f>
        <v>3</v>
      </c>
      <c r="K353" s="41">
        <f>'VITESSEPL sens 1 '!K353+'VITESSEVL sens 1 '!K353</f>
        <v>6</v>
      </c>
      <c r="L353" s="41">
        <f>'VITESSEPL sens 1 '!L353+'VITESSEVL sens 1 '!L353</f>
        <v>2</v>
      </c>
      <c r="M353" s="41">
        <f>'VITESSEPL sens 1 '!M353+'VITESSEVL sens 1 '!M353</f>
        <v>1</v>
      </c>
      <c r="N353" s="41">
        <f>'VITESSEPL sens 1 '!N353+'VITESSEVL sens 1 '!N353</f>
        <v>0</v>
      </c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:36" ht="13.5" customHeight="1" x14ac:dyDescent="0.25">
      <c r="B354" s="16" t="s">
        <v>26</v>
      </c>
      <c r="C354" s="20">
        <f>'VITESSEPL sens 1 '!C354+'VITESSEVL sens 1 '!C354</f>
        <v>0</v>
      </c>
      <c r="D354" s="41">
        <f>'VITESSEPL sens 1 '!D354+'VITESSEVL sens 1 '!D354</f>
        <v>0</v>
      </c>
      <c r="E354" s="41">
        <f>'VITESSEPL sens 1 '!E354+'VITESSEVL sens 1 '!E354</f>
        <v>0</v>
      </c>
      <c r="F354" s="41">
        <f>'VITESSEPL sens 1 '!F354+'VITESSEVL sens 1 '!F354</f>
        <v>0</v>
      </c>
      <c r="G354" s="41">
        <f>'VITESSEPL sens 1 '!G354+'VITESSEVL sens 1 '!G354</f>
        <v>4</v>
      </c>
      <c r="H354" s="41">
        <f>'VITESSEPL sens 1 '!H354+'VITESSEVL sens 1 '!H354</f>
        <v>5</v>
      </c>
      <c r="I354" s="41">
        <f>'VITESSEPL sens 1 '!I354+'VITESSEVL sens 1 '!I354</f>
        <v>5</v>
      </c>
      <c r="J354" s="41">
        <f>'VITESSEPL sens 1 '!J354+'VITESSEVL sens 1 '!J354</f>
        <v>5</v>
      </c>
      <c r="K354" s="41">
        <f>'VITESSEPL sens 1 '!K354+'VITESSEVL sens 1 '!K354</f>
        <v>3</v>
      </c>
      <c r="L354" s="41">
        <f>'VITESSEPL sens 1 '!L354+'VITESSEVL sens 1 '!L354</f>
        <v>0</v>
      </c>
      <c r="M354" s="41">
        <f>'VITESSEPL sens 1 '!M354+'VITESSEVL sens 1 '!M354</f>
        <v>0</v>
      </c>
      <c r="N354" s="41">
        <f>'VITESSEPL sens 1 '!N354+'VITESSEVL sens 1 '!N354</f>
        <v>0</v>
      </c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:36" ht="13.5" customHeight="1" x14ac:dyDescent="0.25">
      <c r="B355" s="16" t="s">
        <v>27</v>
      </c>
      <c r="C355" s="20">
        <f>'VITESSEPL sens 1 '!C355+'VITESSEVL sens 1 '!C355</f>
        <v>0</v>
      </c>
      <c r="D355" s="41">
        <f>'VITESSEPL sens 1 '!D355+'VITESSEVL sens 1 '!D355</f>
        <v>0</v>
      </c>
      <c r="E355" s="41">
        <f>'VITESSEPL sens 1 '!E355+'VITESSEVL sens 1 '!E355</f>
        <v>1</v>
      </c>
      <c r="F355" s="41">
        <f>'VITESSEPL sens 1 '!F355+'VITESSEVL sens 1 '!F355</f>
        <v>1</v>
      </c>
      <c r="G355" s="41">
        <f>'VITESSEPL sens 1 '!G355+'VITESSEVL sens 1 '!G355</f>
        <v>1</v>
      </c>
      <c r="H355" s="41">
        <f>'VITESSEPL sens 1 '!H355+'VITESSEVL sens 1 '!H355</f>
        <v>5</v>
      </c>
      <c r="I355" s="41">
        <f>'VITESSEPL sens 1 '!I355+'VITESSEVL sens 1 '!I355</f>
        <v>5</v>
      </c>
      <c r="J355" s="41">
        <f>'VITESSEPL sens 1 '!J355+'VITESSEVL sens 1 '!J355</f>
        <v>2</v>
      </c>
      <c r="K355" s="41">
        <f>'VITESSEPL sens 1 '!K355+'VITESSEVL sens 1 '!K355</f>
        <v>2</v>
      </c>
      <c r="L355" s="41">
        <f>'VITESSEPL sens 1 '!L355+'VITESSEVL sens 1 '!L355</f>
        <v>0</v>
      </c>
      <c r="M355" s="41">
        <f>'VITESSEPL sens 1 '!M355+'VITESSEVL sens 1 '!M355</f>
        <v>1</v>
      </c>
      <c r="N355" s="41">
        <f>'VITESSEPL sens 1 '!N355+'VITESSEVL sens 1 '!N355</f>
        <v>0</v>
      </c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:36" ht="13.5" customHeight="1" x14ac:dyDescent="0.25">
      <c r="B356" s="16" t="s">
        <v>28</v>
      </c>
      <c r="C356" s="20">
        <f>'VITESSEPL sens 1 '!C356+'VITESSEVL sens 1 '!C356</f>
        <v>1</v>
      </c>
      <c r="D356" s="41">
        <f>'VITESSEPL sens 1 '!D356+'VITESSEVL sens 1 '!D356</f>
        <v>1</v>
      </c>
      <c r="E356" s="41">
        <f>'VITESSEPL sens 1 '!E356+'VITESSEVL sens 1 '!E356</f>
        <v>1</v>
      </c>
      <c r="F356" s="41">
        <f>'VITESSEPL sens 1 '!F356+'VITESSEVL sens 1 '!F356</f>
        <v>1</v>
      </c>
      <c r="G356" s="41">
        <f>'VITESSEPL sens 1 '!G356+'VITESSEVL sens 1 '!G356</f>
        <v>3</v>
      </c>
      <c r="H356" s="41">
        <f>'VITESSEPL sens 1 '!H356+'VITESSEVL sens 1 '!H356</f>
        <v>11</v>
      </c>
      <c r="I356" s="41">
        <f>'VITESSEPL sens 1 '!I356+'VITESSEVL sens 1 '!I356</f>
        <v>18</v>
      </c>
      <c r="J356" s="41">
        <f>'VITESSEPL sens 1 '!J356+'VITESSEVL sens 1 '!J356</f>
        <v>12</v>
      </c>
      <c r="K356" s="41">
        <f>'VITESSEPL sens 1 '!K356+'VITESSEVL sens 1 '!K356</f>
        <v>6</v>
      </c>
      <c r="L356" s="41">
        <f>'VITESSEPL sens 1 '!L356+'VITESSEVL sens 1 '!L356</f>
        <v>0</v>
      </c>
      <c r="M356" s="41">
        <f>'VITESSEPL sens 1 '!M356+'VITESSEVL sens 1 '!M356</f>
        <v>2</v>
      </c>
      <c r="N356" s="41">
        <f>'VITESSEPL sens 1 '!N356+'VITESSEVL sens 1 '!N356</f>
        <v>0</v>
      </c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:36" ht="13.5" customHeight="1" x14ac:dyDescent="0.25">
      <c r="B357" s="16" t="s">
        <v>29</v>
      </c>
      <c r="C357" s="20">
        <f>'VITESSEPL sens 1 '!C357+'VITESSEVL sens 1 '!C357</f>
        <v>1</v>
      </c>
      <c r="D357" s="41">
        <f>'VITESSEPL sens 1 '!D357+'VITESSEVL sens 1 '!D357</f>
        <v>0</v>
      </c>
      <c r="E357" s="41">
        <f>'VITESSEPL sens 1 '!E357+'VITESSEVL sens 1 '!E357</f>
        <v>0</v>
      </c>
      <c r="F357" s="41">
        <f>'VITESSEPL sens 1 '!F357+'VITESSEVL sens 1 '!F357</f>
        <v>0</v>
      </c>
      <c r="G357" s="41">
        <f>'VITESSEPL sens 1 '!G357+'VITESSEVL sens 1 '!G357</f>
        <v>2</v>
      </c>
      <c r="H357" s="41">
        <f>'VITESSEPL sens 1 '!H357+'VITESSEVL sens 1 '!H357</f>
        <v>12</v>
      </c>
      <c r="I357" s="41">
        <f>'VITESSEPL sens 1 '!I357+'VITESSEVL sens 1 '!I357</f>
        <v>21</v>
      </c>
      <c r="J357" s="41">
        <f>'VITESSEPL sens 1 '!J357+'VITESSEVL sens 1 '!J357</f>
        <v>8</v>
      </c>
      <c r="K357" s="41">
        <f>'VITESSEPL sens 1 '!K357+'VITESSEVL sens 1 '!K357</f>
        <v>8</v>
      </c>
      <c r="L357" s="41">
        <f>'VITESSEPL sens 1 '!L357+'VITESSEVL sens 1 '!L357</f>
        <v>1</v>
      </c>
      <c r="M357" s="41">
        <f>'VITESSEPL sens 1 '!M357+'VITESSEVL sens 1 '!M357</f>
        <v>2</v>
      </c>
      <c r="N357" s="41">
        <f>'VITESSEPL sens 1 '!N357+'VITESSEVL sens 1 '!N357</f>
        <v>0</v>
      </c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:36" ht="13.5" customHeight="1" x14ac:dyDescent="0.25">
      <c r="B358" s="16" t="s">
        <v>30</v>
      </c>
      <c r="C358" s="20">
        <f>'VITESSEPL sens 1 '!C358+'VITESSEVL sens 1 '!C358</f>
        <v>0</v>
      </c>
      <c r="D358" s="41">
        <f>'VITESSEPL sens 1 '!D358+'VITESSEVL sens 1 '!D358</f>
        <v>1</v>
      </c>
      <c r="E358" s="41">
        <f>'VITESSEPL sens 1 '!E358+'VITESSEVL sens 1 '!E358</f>
        <v>0</v>
      </c>
      <c r="F358" s="41">
        <f>'VITESSEPL sens 1 '!F358+'VITESSEVL sens 1 '!F358</f>
        <v>1</v>
      </c>
      <c r="G358" s="41">
        <f>'VITESSEPL sens 1 '!G358+'VITESSEVL sens 1 '!G358</f>
        <v>1</v>
      </c>
      <c r="H358" s="41">
        <f>'VITESSEPL sens 1 '!H358+'VITESSEVL sens 1 '!H358</f>
        <v>10</v>
      </c>
      <c r="I358" s="41">
        <f>'VITESSEPL sens 1 '!I358+'VITESSEVL sens 1 '!I358</f>
        <v>16</v>
      </c>
      <c r="J358" s="41">
        <f>'VITESSEPL sens 1 '!J358+'VITESSEVL sens 1 '!J358</f>
        <v>8</v>
      </c>
      <c r="K358" s="41">
        <f>'VITESSEPL sens 1 '!K358+'VITESSEVL sens 1 '!K358</f>
        <v>6</v>
      </c>
      <c r="L358" s="41">
        <f>'VITESSEPL sens 1 '!L358+'VITESSEVL sens 1 '!L358</f>
        <v>0</v>
      </c>
      <c r="M358" s="41">
        <f>'VITESSEPL sens 1 '!M358+'VITESSEVL sens 1 '!M358</f>
        <v>1</v>
      </c>
      <c r="N358" s="41">
        <f>'VITESSEPL sens 1 '!N358+'VITESSEVL sens 1 '!N358</f>
        <v>0</v>
      </c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:36" ht="13.5" customHeight="1" x14ac:dyDescent="0.25">
      <c r="B359" s="16" t="s">
        <v>31</v>
      </c>
      <c r="C359" s="20">
        <f>'VITESSEPL sens 1 '!C359+'VITESSEVL sens 1 '!C359</f>
        <v>0</v>
      </c>
      <c r="D359" s="41">
        <f>'VITESSEPL sens 1 '!D359+'VITESSEVL sens 1 '!D359</f>
        <v>0</v>
      </c>
      <c r="E359" s="41">
        <f>'VITESSEPL sens 1 '!E359+'VITESSEVL sens 1 '!E359</f>
        <v>1</v>
      </c>
      <c r="F359" s="41">
        <f>'VITESSEPL sens 1 '!F359+'VITESSEVL sens 1 '!F359</f>
        <v>1</v>
      </c>
      <c r="G359" s="41">
        <f>'VITESSEPL sens 1 '!G359+'VITESSEVL sens 1 '!G359</f>
        <v>6</v>
      </c>
      <c r="H359" s="41">
        <f>'VITESSEPL sens 1 '!H359+'VITESSEVL sens 1 '!H359</f>
        <v>11</v>
      </c>
      <c r="I359" s="41">
        <f>'VITESSEPL sens 1 '!I359+'VITESSEVL sens 1 '!I359</f>
        <v>22</v>
      </c>
      <c r="J359" s="41">
        <f>'VITESSEPL sens 1 '!J359+'VITESSEVL sens 1 '!J359</f>
        <v>7</v>
      </c>
      <c r="K359" s="41">
        <f>'VITESSEPL sens 1 '!K359+'VITESSEVL sens 1 '!K359</f>
        <v>2</v>
      </c>
      <c r="L359" s="41">
        <f>'VITESSEPL sens 1 '!L359+'VITESSEVL sens 1 '!L359</f>
        <v>4</v>
      </c>
      <c r="M359" s="41">
        <f>'VITESSEPL sens 1 '!M359+'VITESSEVL sens 1 '!M359</f>
        <v>0</v>
      </c>
      <c r="N359" s="41">
        <f>'VITESSEPL sens 1 '!N359+'VITESSEVL sens 1 '!N359</f>
        <v>0</v>
      </c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:36" ht="13.5" customHeight="1" x14ac:dyDescent="0.25">
      <c r="B360" s="16" t="s">
        <v>32</v>
      </c>
      <c r="C360" s="20">
        <f>'VITESSEPL sens 1 '!C360+'VITESSEVL sens 1 '!C360</f>
        <v>1</v>
      </c>
      <c r="D360" s="41">
        <f>'VITESSEPL sens 1 '!D360+'VITESSEVL sens 1 '!D360</f>
        <v>1</v>
      </c>
      <c r="E360" s="41">
        <f>'VITESSEPL sens 1 '!E360+'VITESSEVL sens 1 '!E360</f>
        <v>0</v>
      </c>
      <c r="F360" s="41">
        <f>'VITESSEPL sens 1 '!F360+'VITESSEVL sens 1 '!F360</f>
        <v>0</v>
      </c>
      <c r="G360" s="41">
        <f>'VITESSEPL sens 1 '!G360+'VITESSEVL sens 1 '!G360</f>
        <v>5</v>
      </c>
      <c r="H360" s="41">
        <f>'VITESSEPL sens 1 '!H360+'VITESSEVL sens 1 '!H360</f>
        <v>9</v>
      </c>
      <c r="I360" s="41">
        <f>'VITESSEPL sens 1 '!I360+'VITESSEVL sens 1 '!I360</f>
        <v>19</v>
      </c>
      <c r="J360" s="41">
        <f>'VITESSEPL sens 1 '!J360+'VITESSEVL sens 1 '!J360</f>
        <v>9</v>
      </c>
      <c r="K360" s="41">
        <f>'VITESSEPL sens 1 '!K360+'VITESSEVL sens 1 '!K360</f>
        <v>7</v>
      </c>
      <c r="L360" s="41">
        <f>'VITESSEPL sens 1 '!L360+'VITESSEVL sens 1 '!L360</f>
        <v>1</v>
      </c>
      <c r="M360" s="41">
        <f>'VITESSEPL sens 1 '!M360+'VITESSEVL sens 1 '!M360</f>
        <v>0</v>
      </c>
      <c r="N360" s="41">
        <f>'VITESSEPL sens 1 '!N360+'VITESSEVL sens 1 '!N360</f>
        <v>0</v>
      </c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:36" ht="13.5" customHeight="1" x14ac:dyDescent="0.25">
      <c r="B361" s="16" t="s">
        <v>33</v>
      </c>
      <c r="C361" s="20">
        <f>'VITESSEPL sens 1 '!C361+'VITESSEVL sens 1 '!C361</f>
        <v>0</v>
      </c>
      <c r="D361" s="41">
        <f>'VITESSEPL sens 1 '!D361+'VITESSEVL sens 1 '!D361</f>
        <v>0</v>
      </c>
      <c r="E361" s="41">
        <f>'VITESSEPL sens 1 '!E361+'VITESSEVL sens 1 '!E361</f>
        <v>0</v>
      </c>
      <c r="F361" s="41">
        <f>'VITESSEPL sens 1 '!F361+'VITESSEVL sens 1 '!F361</f>
        <v>0</v>
      </c>
      <c r="G361" s="41">
        <f>'VITESSEPL sens 1 '!G361+'VITESSEVL sens 1 '!G361</f>
        <v>4</v>
      </c>
      <c r="H361" s="41">
        <f>'VITESSEPL sens 1 '!H361+'VITESSEVL sens 1 '!H361</f>
        <v>7</v>
      </c>
      <c r="I361" s="41">
        <f>'VITESSEPL sens 1 '!I361+'VITESSEVL sens 1 '!I361</f>
        <v>14</v>
      </c>
      <c r="J361" s="41">
        <f>'VITESSEPL sens 1 '!J361+'VITESSEVL sens 1 '!J361</f>
        <v>13</v>
      </c>
      <c r="K361" s="41">
        <f>'VITESSEPL sens 1 '!K361+'VITESSEVL sens 1 '!K361</f>
        <v>6</v>
      </c>
      <c r="L361" s="41">
        <f>'VITESSEPL sens 1 '!L361+'VITESSEVL sens 1 '!L361</f>
        <v>4</v>
      </c>
      <c r="M361" s="41">
        <f>'VITESSEPL sens 1 '!M361+'VITESSEVL sens 1 '!M361</f>
        <v>3</v>
      </c>
      <c r="N361" s="41">
        <f>'VITESSEPL sens 1 '!N361+'VITESSEVL sens 1 '!N361</f>
        <v>0</v>
      </c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:36" ht="13.5" customHeight="1" x14ac:dyDescent="0.25">
      <c r="B362" s="16" t="s">
        <v>34</v>
      </c>
      <c r="C362" s="20">
        <f>'VITESSEPL sens 1 '!C362+'VITESSEVL sens 1 '!C362</f>
        <v>0</v>
      </c>
      <c r="D362" s="41">
        <f>'VITESSEPL sens 1 '!D362+'VITESSEVL sens 1 '!D362</f>
        <v>1</v>
      </c>
      <c r="E362" s="41">
        <f>'VITESSEPL sens 1 '!E362+'VITESSEVL sens 1 '!E362</f>
        <v>0</v>
      </c>
      <c r="F362" s="41">
        <f>'VITESSEPL sens 1 '!F362+'VITESSEVL sens 1 '!F362</f>
        <v>0</v>
      </c>
      <c r="G362" s="41">
        <f>'VITESSEPL sens 1 '!G362+'VITESSEVL sens 1 '!G362</f>
        <v>2</v>
      </c>
      <c r="H362" s="41">
        <f>'VITESSEPL sens 1 '!H362+'VITESSEVL sens 1 '!H362</f>
        <v>16</v>
      </c>
      <c r="I362" s="41">
        <f>'VITESSEPL sens 1 '!I362+'VITESSEVL sens 1 '!I362</f>
        <v>14</v>
      </c>
      <c r="J362" s="41">
        <f>'VITESSEPL sens 1 '!J362+'VITESSEVL sens 1 '!J362</f>
        <v>7</v>
      </c>
      <c r="K362" s="41">
        <f>'VITESSEPL sens 1 '!K362+'VITESSEVL sens 1 '!K362</f>
        <v>2</v>
      </c>
      <c r="L362" s="41">
        <f>'VITESSEPL sens 1 '!L362+'VITESSEVL sens 1 '!L362</f>
        <v>3</v>
      </c>
      <c r="M362" s="41">
        <f>'VITESSEPL sens 1 '!M362+'VITESSEVL sens 1 '!M362</f>
        <v>1</v>
      </c>
      <c r="N362" s="41">
        <f>'VITESSEPL sens 1 '!N362+'VITESSEVL sens 1 '!N362</f>
        <v>0</v>
      </c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:36" ht="13.5" customHeight="1" x14ac:dyDescent="0.25">
      <c r="B363" s="16" t="s">
        <v>35</v>
      </c>
      <c r="C363" s="20">
        <f>'VITESSEPL sens 1 '!C363+'VITESSEVL sens 1 '!C363</f>
        <v>2</v>
      </c>
      <c r="D363" s="41">
        <f>'VITESSEPL sens 1 '!D363+'VITESSEVL sens 1 '!D363</f>
        <v>1</v>
      </c>
      <c r="E363" s="41">
        <f>'VITESSEPL sens 1 '!E363+'VITESSEVL sens 1 '!E363</f>
        <v>1</v>
      </c>
      <c r="F363" s="41">
        <f>'VITESSEPL sens 1 '!F363+'VITESSEVL sens 1 '!F363</f>
        <v>1</v>
      </c>
      <c r="G363" s="41">
        <f>'VITESSEPL sens 1 '!G363+'VITESSEVL sens 1 '!G363</f>
        <v>2</v>
      </c>
      <c r="H363" s="41">
        <f>'VITESSEPL sens 1 '!H363+'VITESSEVL sens 1 '!H363</f>
        <v>11</v>
      </c>
      <c r="I363" s="41">
        <f>'VITESSEPL sens 1 '!I363+'VITESSEVL sens 1 '!I363</f>
        <v>15</v>
      </c>
      <c r="J363" s="41">
        <f>'VITESSEPL sens 1 '!J363+'VITESSEVL sens 1 '!J363</f>
        <v>9</v>
      </c>
      <c r="K363" s="41">
        <f>'VITESSEPL sens 1 '!K363+'VITESSEVL sens 1 '!K363</f>
        <v>4</v>
      </c>
      <c r="L363" s="41">
        <f>'VITESSEPL sens 1 '!L363+'VITESSEVL sens 1 '!L363</f>
        <v>2</v>
      </c>
      <c r="M363" s="41">
        <f>'VITESSEPL sens 1 '!M363+'VITESSEVL sens 1 '!M363</f>
        <v>1</v>
      </c>
      <c r="N363" s="41">
        <f>'VITESSEPL sens 1 '!N363+'VITESSEVL sens 1 '!N363</f>
        <v>0</v>
      </c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:36" ht="13.5" customHeight="1" x14ac:dyDescent="0.25">
      <c r="B364" s="16" t="s">
        <v>36</v>
      </c>
      <c r="C364" s="20">
        <f>'VITESSEPL sens 1 '!C364+'VITESSEVL sens 1 '!C364</f>
        <v>2</v>
      </c>
      <c r="D364" s="41">
        <f>'VITESSEPL sens 1 '!D364+'VITESSEVL sens 1 '!D364</f>
        <v>0</v>
      </c>
      <c r="E364" s="41">
        <f>'VITESSEPL sens 1 '!E364+'VITESSEVL sens 1 '!E364</f>
        <v>3</v>
      </c>
      <c r="F364" s="41">
        <f>'VITESSEPL sens 1 '!F364+'VITESSEVL sens 1 '!F364</f>
        <v>0</v>
      </c>
      <c r="G364" s="41">
        <f>'VITESSEPL sens 1 '!G364+'VITESSEVL sens 1 '!G364</f>
        <v>3</v>
      </c>
      <c r="H364" s="41">
        <f>'VITESSEPL sens 1 '!H364+'VITESSEVL sens 1 '!H364</f>
        <v>19</v>
      </c>
      <c r="I364" s="41">
        <f>'VITESSEPL sens 1 '!I364+'VITESSEVL sens 1 '!I364</f>
        <v>18</v>
      </c>
      <c r="J364" s="41">
        <f>'VITESSEPL sens 1 '!J364+'VITESSEVL sens 1 '!J364</f>
        <v>6</v>
      </c>
      <c r="K364" s="41">
        <f>'VITESSEPL sens 1 '!K364+'VITESSEVL sens 1 '!K364</f>
        <v>2</v>
      </c>
      <c r="L364" s="41">
        <f>'VITESSEPL sens 1 '!L364+'VITESSEVL sens 1 '!L364</f>
        <v>1</v>
      </c>
      <c r="M364" s="41">
        <f>'VITESSEPL sens 1 '!M364+'VITESSEVL sens 1 '!M364</f>
        <v>0</v>
      </c>
      <c r="N364" s="41">
        <f>'VITESSEPL sens 1 '!N364+'VITESSEVL sens 1 '!N364</f>
        <v>0</v>
      </c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:36" ht="13.5" customHeight="1" x14ac:dyDescent="0.25">
      <c r="B365" s="16" t="s">
        <v>37</v>
      </c>
      <c r="C365" s="20">
        <f>'VITESSEPL sens 1 '!C365+'VITESSEVL sens 1 '!C365</f>
        <v>2</v>
      </c>
      <c r="D365" s="41">
        <f>'VITESSEPL sens 1 '!D365+'VITESSEVL sens 1 '!D365</f>
        <v>0</v>
      </c>
      <c r="E365" s="41">
        <f>'VITESSEPL sens 1 '!E365+'VITESSEVL sens 1 '!E365</f>
        <v>0</v>
      </c>
      <c r="F365" s="41">
        <f>'VITESSEPL sens 1 '!F365+'VITESSEVL sens 1 '!F365</f>
        <v>2</v>
      </c>
      <c r="G365" s="41">
        <f>'VITESSEPL sens 1 '!G365+'VITESSEVL sens 1 '!G365</f>
        <v>2</v>
      </c>
      <c r="H365" s="41">
        <f>'VITESSEPL sens 1 '!H365+'VITESSEVL sens 1 '!H365</f>
        <v>13</v>
      </c>
      <c r="I365" s="41">
        <f>'VITESSEPL sens 1 '!I365+'VITESSEVL sens 1 '!I365</f>
        <v>25</v>
      </c>
      <c r="J365" s="41">
        <f>'VITESSEPL sens 1 '!J365+'VITESSEVL sens 1 '!J365</f>
        <v>11</v>
      </c>
      <c r="K365" s="41">
        <f>'VITESSEPL sens 1 '!K365+'VITESSEVL sens 1 '!K365</f>
        <v>5</v>
      </c>
      <c r="L365" s="41">
        <f>'VITESSEPL sens 1 '!L365+'VITESSEVL sens 1 '!L365</f>
        <v>3</v>
      </c>
      <c r="M365" s="41">
        <f>'VITESSEPL sens 1 '!M365+'VITESSEVL sens 1 '!M365</f>
        <v>1</v>
      </c>
      <c r="N365" s="41">
        <f>'VITESSEPL sens 1 '!N365+'VITESSEVL sens 1 '!N365</f>
        <v>0</v>
      </c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:36" ht="13.5" customHeight="1" x14ac:dyDescent="0.25">
      <c r="B366" s="16" t="s">
        <v>38</v>
      </c>
      <c r="C366" s="20">
        <f>'VITESSEPL sens 1 '!C366+'VITESSEVL sens 1 '!C366</f>
        <v>1</v>
      </c>
      <c r="D366" s="41">
        <f>'VITESSEPL sens 1 '!D366+'VITESSEVL sens 1 '!D366</f>
        <v>0</v>
      </c>
      <c r="E366" s="41">
        <f>'VITESSEPL sens 1 '!E366+'VITESSEVL sens 1 '!E366</f>
        <v>1</v>
      </c>
      <c r="F366" s="41">
        <f>'VITESSEPL sens 1 '!F366+'VITESSEVL sens 1 '!F366</f>
        <v>0</v>
      </c>
      <c r="G366" s="41">
        <f>'VITESSEPL sens 1 '!G366+'VITESSEVL sens 1 '!G366</f>
        <v>6</v>
      </c>
      <c r="H366" s="41">
        <f>'VITESSEPL sens 1 '!H366+'VITESSEVL sens 1 '!H366</f>
        <v>6</v>
      </c>
      <c r="I366" s="41">
        <f>'VITESSEPL sens 1 '!I366+'VITESSEVL sens 1 '!I366</f>
        <v>22</v>
      </c>
      <c r="J366" s="41">
        <f>'VITESSEPL sens 1 '!J366+'VITESSEVL sens 1 '!J366</f>
        <v>12</v>
      </c>
      <c r="K366" s="41">
        <f>'VITESSEPL sens 1 '!K366+'VITESSEVL sens 1 '!K366</f>
        <v>6</v>
      </c>
      <c r="L366" s="41">
        <f>'VITESSEPL sens 1 '!L366+'VITESSEVL sens 1 '!L366</f>
        <v>3</v>
      </c>
      <c r="M366" s="41">
        <f>'VITESSEPL sens 1 '!M366+'VITESSEVL sens 1 '!M366</f>
        <v>1</v>
      </c>
      <c r="N366" s="41">
        <f>'VITESSEPL sens 1 '!N366+'VITESSEVL sens 1 '!N366</f>
        <v>0</v>
      </c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:36" ht="13.5" customHeight="1" x14ac:dyDescent="0.25">
      <c r="B367" s="16" t="s">
        <v>39</v>
      </c>
      <c r="C367" s="20">
        <f>'VITESSEPL sens 1 '!C367+'VITESSEVL sens 1 '!C367</f>
        <v>0</v>
      </c>
      <c r="D367" s="41">
        <f>'VITESSEPL sens 1 '!D367+'VITESSEVL sens 1 '!D367</f>
        <v>0</v>
      </c>
      <c r="E367" s="41">
        <f>'VITESSEPL sens 1 '!E367+'VITESSEVL sens 1 '!E367</f>
        <v>0</v>
      </c>
      <c r="F367" s="41">
        <f>'VITESSEPL sens 1 '!F367+'VITESSEVL sens 1 '!F367</f>
        <v>0</v>
      </c>
      <c r="G367" s="41">
        <f>'VITESSEPL sens 1 '!G367+'VITESSEVL sens 1 '!G367</f>
        <v>1</v>
      </c>
      <c r="H367" s="41">
        <f>'VITESSEPL sens 1 '!H367+'VITESSEVL sens 1 '!H367</f>
        <v>5</v>
      </c>
      <c r="I367" s="41">
        <f>'VITESSEPL sens 1 '!I367+'VITESSEVL sens 1 '!I367</f>
        <v>15</v>
      </c>
      <c r="J367" s="41">
        <f>'VITESSEPL sens 1 '!J367+'VITESSEVL sens 1 '!J367</f>
        <v>7</v>
      </c>
      <c r="K367" s="41">
        <f>'VITESSEPL sens 1 '!K367+'VITESSEVL sens 1 '!K367</f>
        <v>9</v>
      </c>
      <c r="L367" s="41">
        <f>'VITESSEPL sens 1 '!L367+'VITESSEVL sens 1 '!L367</f>
        <v>2</v>
      </c>
      <c r="M367" s="41">
        <f>'VITESSEPL sens 1 '!M367+'VITESSEVL sens 1 '!M367</f>
        <v>2</v>
      </c>
      <c r="N367" s="41">
        <f>'VITESSEPL sens 1 '!N367+'VITESSEVL sens 1 '!N367</f>
        <v>0</v>
      </c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:36" ht="13.5" customHeight="1" x14ac:dyDescent="0.25">
      <c r="B368" s="16" t="s">
        <v>40</v>
      </c>
      <c r="C368" s="20">
        <f>'VITESSEPL sens 1 '!C368+'VITESSEVL sens 1 '!C368</f>
        <v>0</v>
      </c>
      <c r="D368" s="41">
        <f>'VITESSEPL sens 1 '!D368+'VITESSEVL sens 1 '!D368</f>
        <v>0</v>
      </c>
      <c r="E368" s="41">
        <f>'VITESSEPL sens 1 '!E368+'VITESSEVL sens 1 '!E368</f>
        <v>1</v>
      </c>
      <c r="F368" s="41">
        <f>'VITESSEPL sens 1 '!F368+'VITESSEVL sens 1 '!F368</f>
        <v>0</v>
      </c>
      <c r="G368" s="41">
        <f>'VITESSEPL sens 1 '!G368+'VITESSEVL sens 1 '!G368</f>
        <v>1</v>
      </c>
      <c r="H368" s="41">
        <f>'VITESSEPL sens 1 '!H368+'VITESSEVL sens 1 '!H368</f>
        <v>8</v>
      </c>
      <c r="I368" s="41">
        <f>'VITESSEPL sens 1 '!I368+'VITESSEVL sens 1 '!I368</f>
        <v>10</v>
      </c>
      <c r="J368" s="41">
        <f>'VITESSEPL sens 1 '!J368+'VITESSEVL sens 1 '!J368</f>
        <v>8</v>
      </c>
      <c r="K368" s="41">
        <f>'VITESSEPL sens 1 '!K368+'VITESSEVL sens 1 '!K368</f>
        <v>3</v>
      </c>
      <c r="L368" s="41">
        <f>'VITESSEPL sens 1 '!L368+'VITESSEVL sens 1 '!L368</f>
        <v>3</v>
      </c>
      <c r="M368" s="41">
        <f>'VITESSEPL sens 1 '!M368+'VITESSEVL sens 1 '!M368</f>
        <v>0</v>
      </c>
      <c r="N368" s="41">
        <f>'VITESSEPL sens 1 '!N368+'VITESSEVL sens 1 '!N368</f>
        <v>0</v>
      </c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:36" ht="13.5" customHeight="1" x14ac:dyDescent="0.25">
      <c r="B369" s="16" t="s">
        <v>41</v>
      </c>
      <c r="C369" s="20">
        <f>'VITESSEPL sens 1 '!C369+'VITESSEVL sens 1 '!C369</f>
        <v>0</v>
      </c>
      <c r="D369" s="41">
        <f>'VITESSEPL sens 1 '!D369+'VITESSEVL sens 1 '!D369</f>
        <v>0</v>
      </c>
      <c r="E369" s="41">
        <f>'VITESSEPL sens 1 '!E369+'VITESSEVL sens 1 '!E369</f>
        <v>0</v>
      </c>
      <c r="F369" s="41">
        <f>'VITESSEPL sens 1 '!F369+'VITESSEVL sens 1 '!F369</f>
        <v>0</v>
      </c>
      <c r="G369" s="41">
        <f>'VITESSEPL sens 1 '!G369+'VITESSEVL sens 1 '!G369</f>
        <v>1</v>
      </c>
      <c r="H369" s="41">
        <f>'VITESSEPL sens 1 '!H369+'VITESSEVL sens 1 '!H369</f>
        <v>3</v>
      </c>
      <c r="I369" s="41">
        <f>'VITESSEPL sens 1 '!I369+'VITESSEVL sens 1 '!I369</f>
        <v>7</v>
      </c>
      <c r="J369" s="41">
        <f>'VITESSEPL sens 1 '!J369+'VITESSEVL sens 1 '!J369</f>
        <v>3</v>
      </c>
      <c r="K369" s="41">
        <f>'VITESSEPL sens 1 '!K369+'VITESSEVL sens 1 '!K369</f>
        <v>3</v>
      </c>
      <c r="L369" s="41">
        <f>'VITESSEPL sens 1 '!L369+'VITESSEVL sens 1 '!L369</f>
        <v>0</v>
      </c>
      <c r="M369" s="41">
        <f>'VITESSEPL sens 1 '!M369+'VITESSEVL sens 1 '!M369</f>
        <v>1</v>
      </c>
      <c r="N369" s="41">
        <f>'VITESSEPL sens 1 '!N369+'VITESSEVL sens 1 '!N369</f>
        <v>0</v>
      </c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:36" ht="13.5" customHeight="1" x14ac:dyDescent="0.25">
      <c r="B370" s="16" t="s">
        <v>42</v>
      </c>
      <c r="C370" s="20">
        <f>'VITESSEPL sens 1 '!C370+'VITESSEVL sens 1 '!C370</f>
        <v>0</v>
      </c>
      <c r="D370" s="41">
        <f>'VITESSEPL sens 1 '!D370+'VITESSEVL sens 1 '!D370</f>
        <v>0</v>
      </c>
      <c r="E370" s="41">
        <f>'VITESSEPL sens 1 '!E370+'VITESSEVL sens 1 '!E370</f>
        <v>0</v>
      </c>
      <c r="F370" s="41">
        <f>'VITESSEPL sens 1 '!F370+'VITESSEVL sens 1 '!F370</f>
        <v>0</v>
      </c>
      <c r="G370" s="41">
        <f>'VITESSEPL sens 1 '!G370+'VITESSEVL sens 1 '!G370</f>
        <v>0</v>
      </c>
      <c r="H370" s="41">
        <f>'VITESSEPL sens 1 '!H370+'VITESSEVL sens 1 '!H370</f>
        <v>1</v>
      </c>
      <c r="I370" s="41">
        <f>'VITESSEPL sens 1 '!I370+'VITESSEVL sens 1 '!I370</f>
        <v>3</v>
      </c>
      <c r="J370" s="41">
        <f>'VITESSEPL sens 1 '!J370+'VITESSEVL sens 1 '!J370</f>
        <v>3</v>
      </c>
      <c r="K370" s="41">
        <f>'VITESSEPL sens 1 '!K370+'VITESSEVL sens 1 '!K370</f>
        <v>0</v>
      </c>
      <c r="L370" s="41">
        <f>'VITESSEPL sens 1 '!L370+'VITESSEVL sens 1 '!L370</f>
        <v>0</v>
      </c>
      <c r="M370" s="41">
        <f>'VITESSEPL sens 1 '!M370+'VITESSEVL sens 1 '!M370</f>
        <v>0</v>
      </c>
      <c r="N370" s="41">
        <f>'VITESSEPL sens 1 '!N370+'VITESSEVL sens 1 '!N370</f>
        <v>0</v>
      </c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:36" ht="13.5" customHeight="1" x14ac:dyDescent="0.25">
      <c r="B371" s="76" t="s">
        <v>43</v>
      </c>
      <c r="C371" s="20">
        <f>'VITESSEPL sens 1 '!C371+'VITESSEVL sens 1 '!C371</f>
        <v>0</v>
      </c>
      <c r="D371" s="41">
        <f>'VITESSEPL sens 1 '!D371+'VITESSEVL sens 1 '!D371</f>
        <v>0</v>
      </c>
      <c r="E371" s="41">
        <f>'VITESSEPL sens 1 '!E371+'VITESSEVL sens 1 '!E371</f>
        <v>0</v>
      </c>
      <c r="F371" s="41">
        <f>'VITESSEPL sens 1 '!F371+'VITESSEVL sens 1 '!F371</f>
        <v>0</v>
      </c>
      <c r="G371" s="41">
        <f>'VITESSEPL sens 1 '!G371+'VITESSEVL sens 1 '!G371</f>
        <v>1</v>
      </c>
      <c r="H371" s="41">
        <f>'VITESSEPL sens 1 '!H371+'VITESSEVL sens 1 '!H371</f>
        <v>3</v>
      </c>
      <c r="I371" s="41">
        <f>'VITESSEPL sens 1 '!I371+'VITESSEVL sens 1 '!I371</f>
        <v>2</v>
      </c>
      <c r="J371" s="41">
        <f>'VITESSEPL sens 1 '!J371+'VITESSEVL sens 1 '!J371</f>
        <v>1</v>
      </c>
      <c r="K371" s="41">
        <f>'VITESSEPL sens 1 '!K371+'VITESSEVL sens 1 '!K371</f>
        <v>2</v>
      </c>
      <c r="L371" s="41">
        <f>'VITESSEPL sens 1 '!L371+'VITESSEVL sens 1 '!L371</f>
        <v>1</v>
      </c>
      <c r="M371" s="41">
        <f>'VITESSEPL sens 1 '!M371+'VITESSEVL sens 1 '!M371</f>
        <v>0</v>
      </c>
      <c r="N371" s="41">
        <f>'VITESSEPL sens 1 '!N371+'VITESSEVL sens 1 '!N371</f>
        <v>0</v>
      </c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:36" ht="13.5" customHeight="1" thickBot="1" x14ac:dyDescent="0.3">
      <c r="B372" s="85" t="s">
        <v>44</v>
      </c>
      <c r="C372" s="20">
        <f>'VITESSEPL sens 1 '!C372+'VITESSEVL sens 1 '!C372</f>
        <v>0</v>
      </c>
      <c r="D372" s="41">
        <f>'VITESSEPL sens 1 '!D372+'VITESSEVL sens 1 '!D372</f>
        <v>0</v>
      </c>
      <c r="E372" s="41">
        <f>'VITESSEPL sens 1 '!E372+'VITESSEVL sens 1 '!E372</f>
        <v>0</v>
      </c>
      <c r="F372" s="41">
        <f>'VITESSEPL sens 1 '!F372+'VITESSEVL sens 1 '!F372</f>
        <v>0</v>
      </c>
      <c r="G372" s="41">
        <f>'VITESSEPL sens 1 '!G372+'VITESSEVL sens 1 '!G372</f>
        <v>0</v>
      </c>
      <c r="H372" s="41">
        <f>'VITESSEPL sens 1 '!H372+'VITESSEVL sens 1 '!H372</f>
        <v>0</v>
      </c>
      <c r="I372" s="41">
        <f>'VITESSEPL sens 1 '!I372+'VITESSEVL sens 1 '!I372</f>
        <v>0</v>
      </c>
      <c r="J372" s="41">
        <f>'VITESSEPL sens 1 '!J372+'VITESSEVL sens 1 '!J372</f>
        <v>0</v>
      </c>
      <c r="K372" s="41">
        <f>'VITESSEPL sens 1 '!K372+'VITESSEVL sens 1 '!K372</f>
        <v>0</v>
      </c>
      <c r="L372" s="41">
        <f>'VITESSEPL sens 1 '!L372+'VITESSEVL sens 1 '!L372</f>
        <v>0</v>
      </c>
      <c r="M372" s="41">
        <f>'VITESSEPL sens 1 '!M372+'VITESSEVL sens 1 '!M372</f>
        <v>0</v>
      </c>
      <c r="N372" s="41">
        <f>'VITESSEPL sens 1 '!N372+'VITESSEVL sens 1 '!N372</f>
        <v>0</v>
      </c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:36" ht="13.5" customHeight="1" thickTop="1" thickBot="1" x14ac:dyDescent="0.3">
      <c r="B373" s="52" t="s">
        <v>62</v>
      </c>
      <c r="C373" s="53">
        <f t="shared" ref="C373:N373" si="17">SUM(C349:C372)</f>
        <v>10</v>
      </c>
      <c r="D373" s="53">
        <f t="shared" si="17"/>
        <v>5</v>
      </c>
      <c r="E373" s="53">
        <f t="shared" si="17"/>
        <v>11</v>
      </c>
      <c r="F373" s="53">
        <f t="shared" si="17"/>
        <v>9</v>
      </c>
      <c r="G373" s="53">
        <f t="shared" si="17"/>
        <v>45</v>
      </c>
      <c r="H373" s="53">
        <f t="shared" si="17"/>
        <v>164</v>
      </c>
      <c r="I373" s="53">
        <f t="shared" si="17"/>
        <v>264</v>
      </c>
      <c r="J373" s="53">
        <f t="shared" si="17"/>
        <v>136</v>
      </c>
      <c r="K373" s="53">
        <f t="shared" si="17"/>
        <v>82</v>
      </c>
      <c r="L373" s="53">
        <f t="shared" si="17"/>
        <v>30</v>
      </c>
      <c r="M373" s="53">
        <f t="shared" si="17"/>
        <v>17</v>
      </c>
      <c r="N373" s="53">
        <f t="shared" si="17"/>
        <v>0</v>
      </c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:36" ht="13.5" customHeight="1" thickTop="1" x14ac:dyDescent="0.25">
      <c r="B374" s="16" t="s">
        <v>5</v>
      </c>
      <c r="C374" s="62">
        <f>C373/N376</f>
        <v>1.2936610608020699E-2</v>
      </c>
      <c r="D374" s="62">
        <f>D373/N376</f>
        <v>6.4683053040103496E-3</v>
      </c>
      <c r="E374" s="62">
        <f>E373/N376</f>
        <v>1.4230271668822769E-2</v>
      </c>
      <c r="F374" s="62">
        <f>F373/N376</f>
        <v>1.1642949547218629E-2</v>
      </c>
      <c r="G374" s="62">
        <f>G373/N376</f>
        <v>5.8214747736093142E-2</v>
      </c>
      <c r="H374" s="62">
        <f>H373/N376</f>
        <v>0.21216041397153945</v>
      </c>
      <c r="I374" s="62">
        <f>I373/N376</f>
        <v>0.34152652005174644</v>
      </c>
      <c r="J374" s="62">
        <f>J373/N376</f>
        <v>0.17593790426908151</v>
      </c>
      <c r="K374" s="62">
        <f>K373/N376</f>
        <v>0.10608020698576973</v>
      </c>
      <c r="L374" s="62">
        <f>L373/N376</f>
        <v>3.8809831824062092E-2</v>
      </c>
      <c r="M374" s="62">
        <f>M373/N376</f>
        <v>2.1992238033635189E-2</v>
      </c>
      <c r="N374" s="62">
        <f>N373/N376</f>
        <v>0</v>
      </c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:36" ht="13.5" customHeight="1" thickBot="1" x14ac:dyDescent="0.3">
      <c r="B375" s="88" t="s">
        <v>63</v>
      </c>
      <c r="C375" s="63">
        <f t="shared" ref="C375:N375" si="18">C373/24</f>
        <v>0.41666666666666669</v>
      </c>
      <c r="D375" s="63">
        <f t="shared" si="18"/>
        <v>0.20833333333333334</v>
      </c>
      <c r="E375" s="63">
        <f t="shared" si="18"/>
        <v>0.45833333333333331</v>
      </c>
      <c r="F375" s="63">
        <f t="shared" si="18"/>
        <v>0.375</v>
      </c>
      <c r="G375" s="63">
        <f t="shared" si="18"/>
        <v>1.875</v>
      </c>
      <c r="H375" s="63">
        <f t="shared" si="18"/>
        <v>6.833333333333333</v>
      </c>
      <c r="I375" s="63">
        <f t="shared" si="18"/>
        <v>11</v>
      </c>
      <c r="J375" s="63">
        <f t="shared" si="18"/>
        <v>5.666666666666667</v>
      </c>
      <c r="K375" s="63">
        <f t="shared" si="18"/>
        <v>3.4166666666666665</v>
      </c>
      <c r="L375" s="63">
        <f t="shared" si="18"/>
        <v>1.25</v>
      </c>
      <c r="M375" s="63">
        <f t="shared" si="18"/>
        <v>0.70833333333333337</v>
      </c>
      <c r="N375" s="63">
        <f t="shared" si="18"/>
        <v>0</v>
      </c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:36" ht="12.75" customHeight="1" thickTop="1" thickBot="1" x14ac:dyDescent="0.3">
      <c r="B376" s="64"/>
      <c r="C376" s="64"/>
      <c r="D376" s="64"/>
      <c r="E376" s="64"/>
      <c r="L376" s="65" t="s">
        <v>53</v>
      </c>
      <c r="M376" s="66"/>
      <c r="N376" s="67">
        <f>SUM(C349:N372)</f>
        <v>773</v>
      </c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:36" ht="2.25" customHeight="1" thickTop="1" x14ac:dyDescent="0.25">
      <c r="L377" s="3"/>
      <c r="M377" s="3"/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:36" ht="2.25" customHeight="1" x14ac:dyDescent="0.25">
      <c r="L378" s="3"/>
      <c r="M378" s="3"/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:36" ht="12.75" customHeight="1" x14ac:dyDescent="0.25">
      <c r="B379" s="57" t="s">
        <v>64</v>
      </c>
      <c r="F379" s="68"/>
      <c r="G379" s="68"/>
      <c r="H379" s="68"/>
      <c r="I379" s="68"/>
      <c r="J379" s="68"/>
      <c r="K379" s="68"/>
      <c r="L379" s="3"/>
      <c r="M379" s="3"/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:36" ht="12.75" customHeight="1" x14ac:dyDescent="0.25">
      <c r="L380" s="3"/>
      <c r="M380" s="3"/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:36" ht="12.75" customHeight="1" x14ac:dyDescent="0.25">
      <c r="L381" s="3"/>
      <c r="M381" s="3"/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:36" ht="12.75" customHeight="1" x14ac:dyDescent="0.25">
      <c r="L382" s="3"/>
      <c r="M382" s="3"/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:36" ht="12.75" customHeight="1" x14ac:dyDescent="0.25">
      <c r="L383" s="3"/>
      <c r="M383" s="3"/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:36" ht="12.75" customHeight="1" x14ac:dyDescent="0.25">
      <c r="L384" s="3"/>
      <c r="M384" s="3"/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12:36" ht="12.75" customHeight="1" x14ac:dyDescent="0.25">
      <c r="L385" s="3"/>
      <c r="M385" s="3"/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12:36" ht="12.75" customHeight="1" x14ac:dyDescent="0.25">
      <c r="L386" s="3"/>
      <c r="M386" s="3"/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12:36" ht="12.75" customHeight="1" x14ac:dyDescent="0.25">
      <c r="L387" s="3"/>
      <c r="M387" s="3"/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12:36" ht="12.75" customHeight="1" x14ac:dyDescent="0.25">
      <c r="L388" s="3"/>
      <c r="M388" s="3"/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12:36" ht="12.75" customHeight="1" x14ac:dyDescent="0.25">
      <c r="L389" s="3"/>
      <c r="M389" s="3"/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12:36" ht="12.75" customHeight="1" x14ac:dyDescent="0.25">
      <c r="L390" s="3"/>
      <c r="M390" s="3"/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12:36" ht="12.75" customHeight="1" x14ac:dyDescent="0.25">
      <c r="L391" s="3"/>
      <c r="M391" s="3"/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12:36" ht="12.75" customHeight="1" x14ac:dyDescent="0.25">
      <c r="L392" s="3"/>
      <c r="M392" s="3"/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12:36" ht="12.75" customHeight="1" x14ac:dyDescent="0.25">
      <c r="L393" s="3"/>
      <c r="M393" s="3"/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12:36" ht="12.75" customHeight="1" x14ac:dyDescent="0.25">
      <c r="L394" s="3"/>
      <c r="M394" s="3"/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12:36" ht="12.75" customHeight="1" x14ac:dyDescent="0.25">
      <c r="L395" s="3"/>
      <c r="M395" s="3"/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12:36" ht="12.75" customHeight="1" x14ac:dyDescent="0.25">
      <c r="L396" s="3"/>
      <c r="M396" s="3"/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12:36" ht="12.75" customHeight="1" x14ac:dyDescent="0.25">
      <c r="L397" s="3"/>
      <c r="M397" s="3"/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12:36" ht="12.75" customHeight="1" x14ac:dyDescent="0.25">
      <c r="L398" s="3"/>
      <c r="M398" s="3"/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12:36" ht="3.75" customHeight="1" x14ac:dyDescent="0.25">
      <c r="L399" s="3"/>
      <c r="M399" s="3"/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12:36" ht="12.75" customHeight="1" x14ac:dyDescent="0.25">
      <c r="L400" s="3"/>
      <c r="M400" s="3"/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:36" ht="12.75" customHeight="1" x14ac:dyDescent="0.25">
      <c r="L401" s="3"/>
      <c r="M401" s="3"/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:36" ht="12.75" customHeight="1" x14ac:dyDescent="0.25">
      <c r="L402" s="3"/>
      <c r="M402" s="3"/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:36" ht="12.75" customHeight="1" x14ac:dyDescent="0.25">
      <c r="B403" s="57" t="s">
        <v>65</v>
      </c>
      <c r="F403" s="69"/>
      <c r="L403" s="3"/>
      <c r="M403" s="3"/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:36" ht="12.75" customHeight="1" thickBot="1" x14ac:dyDescent="0.3">
      <c r="L404" s="3"/>
      <c r="M404" s="3"/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:36" ht="13.5" customHeight="1" thickTop="1" x14ac:dyDescent="0.25">
      <c r="B405" s="73">
        <f>C234</f>
        <v>0</v>
      </c>
      <c r="C405" s="367" t="str">
        <f t="shared" ref="C405:N405" si="19">C347</f>
        <v>de 0 à 30</v>
      </c>
      <c r="D405" s="365" t="str">
        <f t="shared" si="19"/>
        <v>de 30 à 40</v>
      </c>
      <c r="E405" s="365" t="str">
        <f t="shared" si="19"/>
        <v>de 40 à 50</v>
      </c>
      <c r="F405" s="365" t="str">
        <f t="shared" si="19"/>
        <v>de 50 à 60</v>
      </c>
      <c r="G405" s="365" t="str">
        <f t="shared" si="19"/>
        <v>de 60 à 70</v>
      </c>
      <c r="H405" s="365" t="str">
        <f t="shared" si="19"/>
        <v>de 70 à 80</v>
      </c>
      <c r="I405" s="365" t="str">
        <f t="shared" si="19"/>
        <v>de 80 à 90</v>
      </c>
      <c r="J405" s="365" t="str">
        <f t="shared" si="19"/>
        <v>de 90 à 100</v>
      </c>
      <c r="K405" s="365" t="str">
        <f t="shared" si="19"/>
        <v>de 100 à 110</v>
      </c>
      <c r="L405" s="365" t="str">
        <f t="shared" si="19"/>
        <v>de 110 à 120</v>
      </c>
      <c r="M405" s="365" t="str">
        <f t="shared" si="19"/>
        <v>de 120 à 130</v>
      </c>
      <c r="N405" s="365" t="str">
        <f t="shared" si="19"/>
        <v>plus de 150</v>
      </c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:36" ht="13.5" customHeight="1" thickBot="1" x14ac:dyDescent="0.3">
      <c r="B406" s="25"/>
      <c r="C406" s="368"/>
      <c r="D406" s="366"/>
      <c r="E406" s="366"/>
      <c r="F406" s="366"/>
      <c r="G406" s="366"/>
      <c r="H406" s="366"/>
      <c r="I406" s="366"/>
      <c r="J406" s="366"/>
      <c r="K406" s="366"/>
      <c r="L406" s="366"/>
      <c r="M406" s="366"/>
      <c r="N406" s="366"/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:36" ht="13.5" customHeight="1" thickTop="1" x14ac:dyDescent="0.25">
      <c r="B407" s="16" t="s">
        <v>21</v>
      </c>
      <c r="C407" s="20">
        <f t="shared" ref="C407:N407" si="20">C349+C291+C233+C176+C118+C63+C5</f>
        <v>0</v>
      </c>
      <c r="D407" s="41">
        <f t="shared" si="20"/>
        <v>0</v>
      </c>
      <c r="E407" s="41">
        <f t="shared" si="20"/>
        <v>0</v>
      </c>
      <c r="F407" s="41">
        <f t="shared" si="20"/>
        <v>1</v>
      </c>
      <c r="G407" s="41">
        <f t="shared" si="20"/>
        <v>0</v>
      </c>
      <c r="H407" s="41">
        <f t="shared" si="20"/>
        <v>5</v>
      </c>
      <c r="I407" s="41">
        <f t="shared" si="20"/>
        <v>5</v>
      </c>
      <c r="J407" s="41">
        <f t="shared" si="20"/>
        <v>6</v>
      </c>
      <c r="K407" s="41">
        <f t="shared" si="20"/>
        <v>4</v>
      </c>
      <c r="L407" s="41">
        <f t="shared" si="20"/>
        <v>2</v>
      </c>
      <c r="M407" s="41">
        <f t="shared" si="20"/>
        <v>0</v>
      </c>
      <c r="N407" s="41">
        <f t="shared" si="20"/>
        <v>0</v>
      </c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:36" ht="13.5" customHeight="1" x14ac:dyDescent="0.25">
      <c r="B408" s="16" t="s">
        <v>22</v>
      </c>
      <c r="C408" s="20">
        <f t="shared" ref="C408:N408" si="21">C350+C292+C234+C177+C119+C64+C6</f>
        <v>0</v>
      </c>
      <c r="D408" s="41">
        <f t="shared" si="21"/>
        <v>0</v>
      </c>
      <c r="E408" s="41">
        <f t="shared" si="21"/>
        <v>0</v>
      </c>
      <c r="F408" s="41">
        <f t="shared" si="21"/>
        <v>0</v>
      </c>
      <c r="G408" s="41">
        <f t="shared" si="21"/>
        <v>0</v>
      </c>
      <c r="H408" s="41">
        <f t="shared" si="21"/>
        <v>2</v>
      </c>
      <c r="I408" s="41">
        <f t="shared" si="21"/>
        <v>8</v>
      </c>
      <c r="J408" s="41">
        <f t="shared" si="21"/>
        <v>9</v>
      </c>
      <c r="K408" s="41">
        <f t="shared" si="21"/>
        <v>2</v>
      </c>
      <c r="L408" s="41">
        <f t="shared" si="21"/>
        <v>0</v>
      </c>
      <c r="M408" s="41">
        <f t="shared" si="21"/>
        <v>1</v>
      </c>
      <c r="N408" s="41">
        <f t="shared" si="21"/>
        <v>0</v>
      </c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:36" ht="13.5" customHeight="1" x14ac:dyDescent="0.25">
      <c r="B409" s="16" t="s">
        <v>23</v>
      </c>
      <c r="C409" s="20">
        <f t="shared" ref="C409:N409" si="22">C351+C293+C235+C178+C120+C65+C7</f>
        <v>0</v>
      </c>
      <c r="D409" s="41">
        <f t="shared" si="22"/>
        <v>0</v>
      </c>
      <c r="E409" s="41">
        <f t="shared" si="22"/>
        <v>3</v>
      </c>
      <c r="F409" s="41">
        <f t="shared" si="22"/>
        <v>0</v>
      </c>
      <c r="G409" s="41">
        <f t="shared" si="22"/>
        <v>1</v>
      </c>
      <c r="H409" s="41">
        <f t="shared" si="22"/>
        <v>3</v>
      </c>
      <c r="I409" s="41">
        <f t="shared" si="22"/>
        <v>2</v>
      </c>
      <c r="J409" s="41">
        <f t="shared" si="22"/>
        <v>2</v>
      </c>
      <c r="K409" s="41">
        <f t="shared" si="22"/>
        <v>2</v>
      </c>
      <c r="L409" s="41">
        <f t="shared" si="22"/>
        <v>0</v>
      </c>
      <c r="M409" s="41">
        <f t="shared" si="22"/>
        <v>0</v>
      </c>
      <c r="N409" s="41">
        <f t="shared" si="22"/>
        <v>0</v>
      </c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:36" ht="13.5" customHeight="1" x14ac:dyDescent="0.25">
      <c r="B410" s="16" t="s">
        <v>24</v>
      </c>
      <c r="C410" s="20">
        <f t="shared" ref="C410:N410" si="23">C352+C294+C236+C179+C121+C66+C8</f>
        <v>0</v>
      </c>
      <c r="D410" s="41">
        <f t="shared" si="23"/>
        <v>0</v>
      </c>
      <c r="E410" s="41">
        <f t="shared" si="23"/>
        <v>0</v>
      </c>
      <c r="F410" s="41">
        <f t="shared" si="23"/>
        <v>2</v>
      </c>
      <c r="G410" s="41">
        <f t="shared" si="23"/>
        <v>1</v>
      </c>
      <c r="H410" s="41">
        <f t="shared" si="23"/>
        <v>0</v>
      </c>
      <c r="I410" s="41">
        <f t="shared" si="23"/>
        <v>8</v>
      </c>
      <c r="J410" s="41">
        <f t="shared" si="23"/>
        <v>5</v>
      </c>
      <c r="K410" s="41">
        <f t="shared" si="23"/>
        <v>1</v>
      </c>
      <c r="L410" s="41">
        <f t="shared" si="23"/>
        <v>0</v>
      </c>
      <c r="M410" s="41">
        <f t="shared" si="23"/>
        <v>1</v>
      </c>
      <c r="N410" s="41">
        <f t="shared" si="23"/>
        <v>0</v>
      </c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:36" ht="13.5" customHeight="1" x14ac:dyDescent="0.25">
      <c r="B411" s="16" t="s">
        <v>25</v>
      </c>
      <c r="C411" s="20">
        <f t="shared" ref="C411:N411" si="24">C353+C295+C237+C180+C122+C67+C9</f>
        <v>0</v>
      </c>
      <c r="D411" s="41">
        <f t="shared" si="24"/>
        <v>0</v>
      </c>
      <c r="E411" s="41">
        <f t="shared" si="24"/>
        <v>1</v>
      </c>
      <c r="F411" s="41">
        <f t="shared" si="24"/>
        <v>2</v>
      </c>
      <c r="G411" s="41">
        <f t="shared" si="24"/>
        <v>6</v>
      </c>
      <c r="H411" s="41">
        <f t="shared" si="24"/>
        <v>18</v>
      </c>
      <c r="I411" s="41">
        <f t="shared" si="24"/>
        <v>36</v>
      </c>
      <c r="J411" s="41">
        <f t="shared" si="24"/>
        <v>36</v>
      </c>
      <c r="K411" s="41">
        <f t="shared" si="24"/>
        <v>15</v>
      </c>
      <c r="L411" s="41">
        <f t="shared" si="24"/>
        <v>9</v>
      </c>
      <c r="M411" s="41">
        <f t="shared" si="24"/>
        <v>4</v>
      </c>
      <c r="N411" s="41">
        <f t="shared" si="24"/>
        <v>0</v>
      </c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:36" ht="13.5" customHeight="1" x14ac:dyDescent="0.25">
      <c r="B412" s="16" t="s">
        <v>26</v>
      </c>
      <c r="C412" s="20">
        <f t="shared" ref="C412:N412" si="25">C354+C296+C238+C181+C123+C68+C10</f>
        <v>1</v>
      </c>
      <c r="D412" s="41">
        <f t="shared" si="25"/>
        <v>0</v>
      </c>
      <c r="E412" s="41">
        <f t="shared" si="25"/>
        <v>1</v>
      </c>
      <c r="F412" s="41">
        <f t="shared" si="25"/>
        <v>3</v>
      </c>
      <c r="G412" s="41">
        <f t="shared" si="25"/>
        <v>16</v>
      </c>
      <c r="H412" s="41">
        <f t="shared" si="25"/>
        <v>23</v>
      </c>
      <c r="I412" s="41">
        <f t="shared" si="25"/>
        <v>25</v>
      </c>
      <c r="J412" s="41">
        <f t="shared" si="25"/>
        <v>18</v>
      </c>
      <c r="K412" s="41">
        <f t="shared" si="25"/>
        <v>5</v>
      </c>
      <c r="L412" s="41">
        <f t="shared" si="25"/>
        <v>3</v>
      </c>
      <c r="M412" s="41">
        <f t="shared" si="25"/>
        <v>1</v>
      </c>
      <c r="N412" s="41">
        <f t="shared" si="25"/>
        <v>0</v>
      </c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:36" ht="13.5" customHeight="1" x14ac:dyDescent="0.25">
      <c r="B413" s="16" t="s">
        <v>27</v>
      </c>
      <c r="C413" s="20">
        <f t="shared" ref="C413:N413" si="26">C355+C297+C239+C182+C124+C69+C11</f>
        <v>2</v>
      </c>
      <c r="D413" s="41">
        <f t="shared" si="26"/>
        <v>1</v>
      </c>
      <c r="E413" s="41">
        <f t="shared" si="26"/>
        <v>2</v>
      </c>
      <c r="F413" s="41">
        <f t="shared" si="26"/>
        <v>3</v>
      </c>
      <c r="G413" s="41">
        <f t="shared" si="26"/>
        <v>7</v>
      </c>
      <c r="H413" s="41">
        <f t="shared" si="26"/>
        <v>30</v>
      </c>
      <c r="I413" s="41">
        <f t="shared" si="26"/>
        <v>40</v>
      </c>
      <c r="J413" s="41">
        <f t="shared" si="26"/>
        <v>13</v>
      </c>
      <c r="K413" s="41">
        <f t="shared" si="26"/>
        <v>6</v>
      </c>
      <c r="L413" s="41">
        <f t="shared" si="26"/>
        <v>7</v>
      </c>
      <c r="M413" s="41">
        <f t="shared" si="26"/>
        <v>7</v>
      </c>
      <c r="N413" s="41">
        <f t="shared" si="26"/>
        <v>0</v>
      </c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:36" ht="13.5" customHeight="1" x14ac:dyDescent="0.25">
      <c r="B414" s="16" t="s">
        <v>28</v>
      </c>
      <c r="C414" s="20">
        <f t="shared" ref="C414:N414" si="27">C356+C298+C240+C183+C125+C70+C12</f>
        <v>3</v>
      </c>
      <c r="D414" s="41">
        <f t="shared" si="27"/>
        <v>2</v>
      </c>
      <c r="E414" s="41">
        <f t="shared" si="27"/>
        <v>2</v>
      </c>
      <c r="F414" s="41">
        <f t="shared" si="27"/>
        <v>2</v>
      </c>
      <c r="G414" s="41">
        <f t="shared" si="27"/>
        <v>18</v>
      </c>
      <c r="H414" s="41">
        <f t="shared" si="27"/>
        <v>58</v>
      </c>
      <c r="I414" s="41">
        <f t="shared" si="27"/>
        <v>116</v>
      </c>
      <c r="J414" s="41">
        <f t="shared" si="27"/>
        <v>63</v>
      </c>
      <c r="K414" s="41">
        <f t="shared" si="27"/>
        <v>28</v>
      </c>
      <c r="L414" s="41">
        <f t="shared" si="27"/>
        <v>12</v>
      </c>
      <c r="M414" s="41">
        <f t="shared" si="27"/>
        <v>6</v>
      </c>
      <c r="N414" s="41">
        <f t="shared" si="27"/>
        <v>0</v>
      </c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:36" ht="13.5" customHeight="1" x14ac:dyDescent="0.25">
      <c r="B415" s="16" t="s">
        <v>29</v>
      </c>
      <c r="C415" s="20">
        <f t="shared" ref="C415:N415" si="28">C357+C299+C241+C184+C126+C71+C13</f>
        <v>3</v>
      </c>
      <c r="D415" s="41">
        <f t="shared" si="28"/>
        <v>2</v>
      </c>
      <c r="E415" s="41">
        <f t="shared" si="28"/>
        <v>0</v>
      </c>
      <c r="F415" s="41">
        <f t="shared" si="28"/>
        <v>1</v>
      </c>
      <c r="G415" s="41">
        <f t="shared" si="28"/>
        <v>6</v>
      </c>
      <c r="H415" s="41">
        <f t="shared" si="28"/>
        <v>65</v>
      </c>
      <c r="I415" s="41">
        <f t="shared" si="28"/>
        <v>138</v>
      </c>
      <c r="J415" s="41">
        <f t="shared" si="28"/>
        <v>82</v>
      </c>
      <c r="K415" s="41">
        <f t="shared" si="28"/>
        <v>45</v>
      </c>
      <c r="L415" s="41">
        <f t="shared" si="28"/>
        <v>14</v>
      </c>
      <c r="M415" s="41">
        <f t="shared" si="28"/>
        <v>9</v>
      </c>
      <c r="N415" s="41">
        <f t="shared" si="28"/>
        <v>0</v>
      </c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:36" ht="13.5" customHeight="1" x14ac:dyDescent="0.25">
      <c r="B416" s="16" t="s">
        <v>30</v>
      </c>
      <c r="C416" s="20">
        <f t="shared" ref="C416:N416" si="29">C358+C300+C242+C185+C127+C72+C14</f>
        <v>5</v>
      </c>
      <c r="D416" s="41">
        <f t="shared" si="29"/>
        <v>1</v>
      </c>
      <c r="E416" s="41">
        <f t="shared" si="29"/>
        <v>0</v>
      </c>
      <c r="F416" s="41">
        <f t="shared" si="29"/>
        <v>4</v>
      </c>
      <c r="G416" s="41">
        <f t="shared" si="29"/>
        <v>9</v>
      </c>
      <c r="H416" s="41">
        <f t="shared" si="29"/>
        <v>42</v>
      </c>
      <c r="I416" s="41">
        <f t="shared" si="29"/>
        <v>103</v>
      </c>
      <c r="J416" s="41">
        <f t="shared" si="29"/>
        <v>63</v>
      </c>
      <c r="K416" s="41">
        <f t="shared" si="29"/>
        <v>25</v>
      </c>
      <c r="L416" s="41">
        <f t="shared" si="29"/>
        <v>11</v>
      </c>
      <c r="M416" s="41">
        <f t="shared" si="29"/>
        <v>7</v>
      </c>
      <c r="N416" s="41">
        <f t="shared" si="29"/>
        <v>0</v>
      </c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:36" ht="13.5" customHeight="1" x14ac:dyDescent="0.25">
      <c r="B417" s="16" t="s">
        <v>31</v>
      </c>
      <c r="C417" s="20">
        <f t="shared" ref="C417:N417" si="30">C359+C301+C243+C186+C128+C73+C15</f>
        <v>2</v>
      </c>
      <c r="D417" s="41">
        <f t="shared" si="30"/>
        <v>2</v>
      </c>
      <c r="E417" s="41">
        <f t="shared" si="30"/>
        <v>2</v>
      </c>
      <c r="F417" s="41">
        <f t="shared" si="30"/>
        <v>2</v>
      </c>
      <c r="G417" s="41">
        <f t="shared" si="30"/>
        <v>22</v>
      </c>
      <c r="H417" s="41">
        <f t="shared" si="30"/>
        <v>66</v>
      </c>
      <c r="I417" s="41">
        <f t="shared" si="30"/>
        <v>132</v>
      </c>
      <c r="J417" s="41">
        <f t="shared" si="30"/>
        <v>58</v>
      </c>
      <c r="K417" s="41">
        <f t="shared" si="30"/>
        <v>26</v>
      </c>
      <c r="L417" s="41">
        <f t="shared" si="30"/>
        <v>10</v>
      </c>
      <c r="M417" s="41">
        <f t="shared" si="30"/>
        <v>4</v>
      </c>
      <c r="N417" s="41">
        <f t="shared" si="30"/>
        <v>0</v>
      </c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:36" ht="13.5" customHeight="1" x14ac:dyDescent="0.25">
      <c r="B418" s="16" t="s">
        <v>32</v>
      </c>
      <c r="C418" s="20">
        <f t="shared" ref="C418:N418" si="31">C360+C302+C244+C187+C129+C74+C16</f>
        <v>4</v>
      </c>
      <c r="D418" s="41">
        <f t="shared" si="31"/>
        <v>5</v>
      </c>
      <c r="E418" s="41">
        <f t="shared" si="31"/>
        <v>3</v>
      </c>
      <c r="F418" s="41">
        <f t="shared" si="31"/>
        <v>2</v>
      </c>
      <c r="G418" s="41">
        <f t="shared" si="31"/>
        <v>12</v>
      </c>
      <c r="H418" s="41">
        <f t="shared" si="31"/>
        <v>47</v>
      </c>
      <c r="I418" s="41">
        <f t="shared" si="31"/>
        <v>103</v>
      </c>
      <c r="J418" s="41">
        <f t="shared" si="31"/>
        <v>55</v>
      </c>
      <c r="K418" s="41">
        <f t="shared" si="31"/>
        <v>31</v>
      </c>
      <c r="L418" s="41">
        <f t="shared" si="31"/>
        <v>13</v>
      </c>
      <c r="M418" s="41">
        <f t="shared" si="31"/>
        <v>9</v>
      </c>
      <c r="N418" s="41">
        <f t="shared" si="31"/>
        <v>0</v>
      </c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:36" ht="13.5" customHeight="1" x14ac:dyDescent="0.25">
      <c r="B419" s="16" t="s">
        <v>33</v>
      </c>
      <c r="C419" s="20">
        <f t="shared" ref="C419:N419" si="32">C361+C303+C245+C188+C130+C75+C17</f>
        <v>3</v>
      </c>
      <c r="D419" s="41">
        <f t="shared" si="32"/>
        <v>0</v>
      </c>
      <c r="E419" s="41">
        <f t="shared" si="32"/>
        <v>0</v>
      </c>
      <c r="F419" s="41">
        <f t="shared" si="32"/>
        <v>1</v>
      </c>
      <c r="G419" s="41">
        <f t="shared" si="32"/>
        <v>13</v>
      </c>
      <c r="H419" s="41">
        <f t="shared" si="32"/>
        <v>51</v>
      </c>
      <c r="I419" s="41">
        <f t="shared" si="32"/>
        <v>109</v>
      </c>
      <c r="J419" s="41">
        <f t="shared" si="32"/>
        <v>59</v>
      </c>
      <c r="K419" s="41">
        <f t="shared" si="32"/>
        <v>37</v>
      </c>
      <c r="L419" s="41">
        <f t="shared" si="32"/>
        <v>18</v>
      </c>
      <c r="M419" s="41">
        <f t="shared" si="32"/>
        <v>12</v>
      </c>
      <c r="N419" s="41">
        <f t="shared" si="32"/>
        <v>2</v>
      </c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:36" ht="13.5" customHeight="1" x14ac:dyDescent="0.25">
      <c r="B420" s="16" t="s">
        <v>34</v>
      </c>
      <c r="C420" s="20">
        <f t="shared" ref="C420:N420" si="33">C362+C304+C246+C189+C131+C76+C18</f>
        <v>2</v>
      </c>
      <c r="D420" s="41">
        <f t="shared" si="33"/>
        <v>2</v>
      </c>
      <c r="E420" s="41">
        <f t="shared" si="33"/>
        <v>3</v>
      </c>
      <c r="F420" s="41">
        <f t="shared" si="33"/>
        <v>2</v>
      </c>
      <c r="G420" s="41">
        <f t="shared" si="33"/>
        <v>13</v>
      </c>
      <c r="H420" s="41">
        <f t="shared" si="33"/>
        <v>72</v>
      </c>
      <c r="I420" s="41">
        <f t="shared" si="33"/>
        <v>111</v>
      </c>
      <c r="J420" s="41">
        <f t="shared" si="33"/>
        <v>58</v>
      </c>
      <c r="K420" s="41">
        <f t="shared" si="33"/>
        <v>24</v>
      </c>
      <c r="L420" s="41">
        <f t="shared" si="33"/>
        <v>18</v>
      </c>
      <c r="M420" s="41">
        <f t="shared" si="33"/>
        <v>7</v>
      </c>
      <c r="N420" s="41">
        <f t="shared" si="33"/>
        <v>0</v>
      </c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:36" ht="13.5" customHeight="1" x14ac:dyDescent="0.25">
      <c r="B421" s="16" t="s">
        <v>35</v>
      </c>
      <c r="C421" s="20">
        <f t="shared" ref="C421:N421" si="34">C363+C305+C247+C190+C132+C77+C19</f>
        <v>3</v>
      </c>
      <c r="D421" s="41">
        <f t="shared" si="34"/>
        <v>2</v>
      </c>
      <c r="E421" s="41">
        <f t="shared" si="34"/>
        <v>2</v>
      </c>
      <c r="F421" s="41">
        <f t="shared" si="34"/>
        <v>2</v>
      </c>
      <c r="G421" s="41">
        <f t="shared" si="34"/>
        <v>9</v>
      </c>
      <c r="H421" s="41">
        <f t="shared" si="34"/>
        <v>43</v>
      </c>
      <c r="I421" s="41">
        <f t="shared" si="34"/>
        <v>100</v>
      </c>
      <c r="J421" s="41">
        <f t="shared" si="34"/>
        <v>53</v>
      </c>
      <c r="K421" s="41">
        <f t="shared" si="34"/>
        <v>26</v>
      </c>
      <c r="L421" s="41">
        <f t="shared" si="34"/>
        <v>9</v>
      </c>
      <c r="M421" s="41">
        <f t="shared" si="34"/>
        <v>12</v>
      </c>
      <c r="N421" s="41">
        <f t="shared" si="34"/>
        <v>0</v>
      </c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:36" ht="13.5" customHeight="1" x14ac:dyDescent="0.25">
      <c r="B422" s="16" t="s">
        <v>36</v>
      </c>
      <c r="C422" s="20">
        <f t="shared" ref="C422:N422" si="35">C364+C306+C248+C191+C133+C78+C20</f>
        <v>3</v>
      </c>
      <c r="D422" s="41">
        <f t="shared" si="35"/>
        <v>1</v>
      </c>
      <c r="E422" s="41">
        <f t="shared" si="35"/>
        <v>3</v>
      </c>
      <c r="F422" s="41">
        <f t="shared" si="35"/>
        <v>1</v>
      </c>
      <c r="G422" s="41">
        <f t="shared" si="35"/>
        <v>6</v>
      </c>
      <c r="H422" s="41">
        <f t="shared" si="35"/>
        <v>48</v>
      </c>
      <c r="I422" s="41">
        <f t="shared" si="35"/>
        <v>124</v>
      </c>
      <c r="J422" s="41">
        <f t="shared" si="35"/>
        <v>48</v>
      </c>
      <c r="K422" s="41">
        <f t="shared" si="35"/>
        <v>29</v>
      </c>
      <c r="L422" s="41">
        <f t="shared" si="35"/>
        <v>12</v>
      </c>
      <c r="M422" s="41">
        <f t="shared" si="35"/>
        <v>4</v>
      </c>
      <c r="N422" s="41">
        <f t="shared" si="35"/>
        <v>0</v>
      </c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:36" ht="13.5" customHeight="1" x14ac:dyDescent="0.25">
      <c r="B423" s="16" t="s">
        <v>37</v>
      </c>
      <c r="C423" s="20">
        <f t="shared" ref="C423:N423" si="36">C365+C307+C249+C192+C134+C79+C21</f>
        <v>5</v>
      </c>
      <c r="D423" s="41">
        <f t="shared" si="36"/>
        <v>3</v>
      </c>
      <c r="E423" s="41">
        <f t="shared" si="36"/>
        <v>1</v>
      </c>
      <c r="F423" s="41">
        <f t="shared" si="36"/>
        <v>2</v>
      </c>
      <c r="G423" s="41">
        <f t="shared" si="36"/>
        <v>5</v>
      </c>
      <c r="H423" s="41">
        <f t="shared" si="36"/>
        <v>66</v>
      </c>
      <c r="I423" s="41">
        <f t="shared" si="36"/>
        <v>136</v>
      </c>
      <c r="J423" s="41">
        <f t="shared" si="36"/>
        <v>66</v>
      </c>
      <c r="K423" s="41">
        <f t="shared" si="36"/>
        <v>36</v>
      </c>
      <c r="L423" s="41">
        <f t="shared" si="36"/>
        <v>8</v>
      </c>
      <c r="M423" s="41">
        <f t="shared" si="36"/>
        <v>6</v>
      </c>
      <c r="N423" s="41">
        <f t="shared" si="36"/>
        <v>0</v>
      </c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:36" ht="13.5" customHeight="1" x14ac:dyDescent="0.25">
      <c r="B424" s="16" t="s">
        <v>38</v>
      </c>
      <c r="C424" s="20">
        <f t="shared" ref="C424:N424" si="37">C366+C308+C250+C193+C135+C80+C22</f>
        <v>4</v>
      </c>
      <c r="D424" s="41">
        <f t="shared" si="37"/>
        <v>0</v>
      </c>
      <c r="E424" s="41">
        <f t="shared" si="37"/>
        <v>2</v>
      </c>
      <c r="F424" s="41">
        <f t="shared" si="37"/>
        <v>6</v>
      </c>
      <c r="G424" s="41">
        <f t="shared" si="37"/>
        <v>13</v>
      </c>
      <c r="H424" s="41">
        <f t="shared" si="37"/>
        <v>38</v>
      </c>
      <c r="I424" s="41">
        <f t="shared" si="37"/>
        <v>139</v>
      </c>
      <c r="J424" s="41">
        <f t="shared" si="37"/>
        <v>83</v>
      </c>
      <c r="K424" s="41">
        <f t="shared" si="37"/>
        <v>33</v>
      </c>
      <c r="L424" s="41">
        <f t="shared" si="37"/>
        <v>31</v>
      </c>
      <c r="M424" s="41">
        <f t="shared" si="37"/>
        <v>7</v>
      </c>
      <c r="N424" s="41">
        <f t="shared" si="37"/>
        <v>0</v>
      </c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spans="2:36" ht="13.5" customHeight="1" x14ac:dyDescent="0.25">
      <c r="B425" s="16" t="s">
        <v>39</v>
      </c>
      <c r="C425" s="20">
        <f t="shared" ref="C425:N425" si="38">C367+C309+C251+C194+C136+C81+C23</f>
        <v>4</v>
      </c>
      <c r="D425" s="41">
        <f t="shared" si="38"/>
        <v>0</v>
      </c>
      <c r="E425" s="41">
        <f t="shared" si="38"/>
        <v>0</v>
      </c>
      <c r="F425" s="41">
        <f t="shared" si="38"/>
        <v>0</v>
      </c>
      <c r="G425" s="41">
        <f t="shared" si="38"/>
        <v>8</v>
      </c>
      <c r="H425" s="41">
        <f t="shared" si="38"/>
        <v>32</v>
      </c>
      <c r="I425" s="41">
        <f t="shared" si="38"/>
        <v>86</v>
      </c>
      <c r="J425" s="41">
        <f t="shared" si="38"/>
        <v>64</v>
      </c>
      <c r="K425" s="41">
        <f t="shared" si="38"/>
        <v>51</v>
      </c>
      <c r="L425" s="41">
        <f t="shared" si="38"/>
        <v>12</v>
      </c>
      <c r="M425" s="41">
        <f t="shared" si="38"/>
        <v>14</v>
      </c>
      <c r="N425" s="41">
        <f t="shared" si="38"/>
        <v>0</v>
      </c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spans="2:36" ht="13.5" customHeight="1" x14ac:dyDescent="0.25">
      <c r="B426" s="16" t="s">
        <v>40</v>
      </c>
      <c r="C426" s="20">
        <f t="shared" ref="C426:N426" si="39">C368+C310+C252+C195+C137+C82+C24</f>
        <v>0</v>
      </c>
      <c r="D426" s="41">
        <f t="shared" si="39"/>
        <v>0</v>
      </c>
      <c r="E426" s="41">
        <f t="shared" si="39"/>
        <v>2</v>
      </c>
      <c r="F426" s="41">
        <f t="shared" si="39"/>
        <v>0</v>
      </c>
      <c r="G426" s="41">
        <f t="shared" si="39"/>
        <v>4</v>
      </c>
      <c r="H426" s="41">
        <f t="shared" si="39"/>
        <v>32</v>
      </c>
      <c r="I426" s="41">
        <f t="shared" si="39"/>
        <v>45</v>
      </c>
      <c r="J426" s="41">
        <f t="shared" si="39"/>
        <v>54</v>
      </c>
      <c r="K426" s="41">
        <f t="shared" si="39"/>
        <v>19</v>
      </c>
      <c r="L426" s="41">
        <f t="shared" si="39"/>
        <v>15</v>
      </c>
      <c r="M426" s="41">
        <f t="shared" si="39"/>
        <v>9</v>
      </c>
      <c r="N426" s="41">
        <f t="shared" si="39"/>
        <v>0</v>
      </c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spans="2:36" ht="13.5" customHeight="1" x14ac:dyDescent="0.25">
      <c r="B427" s="16" t="s">
        <v>41</v>
      </c>
      <c r="C427" s="20">
        <f t="shared" ref="C427:N427" si="40">C369+C311+C253+C196+C138+C83+C25</f>
        <v>0</v>
      </c>
      <c r="D427" s="41">
        <f t="shared" si="40"/>
        <v>0</v>
      </c>
      <c r="E427" s="41">
        <f t="shared" si="40"/>
        <v>1</v>
      </c>
      <c r="F427" s="41">
        <f t="shared" si="40"/>
        <v>1</v>
      </c>
      <c r="G427" s="41">
        <f t="shared" si="40"/>
        <v>4</v>
      </c>
      <c r="H427" s="41">
        <f t="shared" si="40"/>
        <v>23</v>
      </c>
      <c r="I427" s="41">
        <f t="shared" si="40"/>
        <v>36</v>
      </c>
      <c r="J427" s="41">
        <f t="shared" si="40"/>
        <v>22</v>
      </c>
      <c r="K427" s="41">
        <f t="shared" si="40"/>
        <v>22</v>
      </c>
      <c r="L427" s="41">
        <f t="shared" si="40"/>
        <v>8</v>
      </c>
      <c r="M427" s="41">
        <f t="shared" si="40"/>
        <v>4</v>
      </c>
      <c r="N427" s="41">
        <f t="shared" si="40"/>
        <v>0</v>
      </c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spans="2:36" ht="13.5" customHeight="1" x14ac:dyDescent="0.25">
      <c r="B428" s="16" t="s">
        <v>42</v>
      </c>
      <c r="C428" s="20">
        <f t="shared" ref="C428:N428" si="41">C370+C312+C254+C197+C139+C84+C26</f>
        <v>0</v>
      </c>
      <c r="D428" s="41">
        <f t="shared" si="41"/>
        <v>0</v>
      </c>
      <c r="E428" s="41">
        <f t="shared" si="41"/>
        <v>0</v>
      </c>
      <c r="F428" s="41">
        <f t="shared" si="41"/>
        <v>1</v>
      </c>
      <c r="G428" s="41">
        <f t="shared" si="41"/>
        <v>1</v>
      </c>
      <c r="H428" s="41">
        <f t="shared" si="41"/>
        <v>4</v>
      </c>
      <c r="I428" s="41">
        <f t="shared" si="41"/>
        <v>15</v>
      </c>
      <c r="J428" s="41">
        <f t="shared" si="41"/>
        <v>21</v>
      </c>
      <c r="K428" s="41">
        <f t="shared" si="41"/>
        <v>12</v>
      </c>
      <c r="L428" s="41">
        <f t="shared" si="41"/>
        <v>4</v>
      </c>
      <c r="M428" s="41">
        <f t="shared" si="41"/>
        <v>2</v>
      </c>
      <c r="N428" s="41">
        <f t="shared" si="41"/>
        <v>0</v>
      </c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:36" ht="13.5" customHeight="1" x14ac:dyDescent="0.25">
      <c r="B429" s="76" t="s">
        <v>43</v>
      </c>
      <c r="C429" s="20">
        <f t="shared" ref="C429:N429" si="42">C371+C313+C255+C198+C140+C85+C27</f>
        <v>0</v>
      </c>
      <c r="D429" s="41">
        <f t="shared" si="42"/>
        <v>0</v>
      </c>
      <c r="E429" s="41">
        <f t="shared" si="42"/>
        <v>0</v>
      </c>
      <c r="F429" s="41">
        <f t="shared" si="42"/>
        <v>1</v>
      </c>
      <c r="G429" s="41">
        <f t="shared" si="42"/>
        <v>4</v>
      </c>
      <c r="H429" s="41">
        <f t="shared" si="42"/>
        <v>12</v>
      </c>
      <c r="I429" s="41">
        <f t="shared" si="42"/>
        <v>22</v>
      </c>
      <c r="J429" s="41">
        <f t="shared" si="42"/>
        <v>12</v>
      </c>
      <c r="K429" s="41">
        <f t="shared" si="42"/>
        <v>4</v>
      </c>
      <c r="L429" s="41">
        <f t="shared" si="42"/>
        <v>3</v>
      </c>
      <c r="M429" s="41">
        <f t="shared" si="42"/>
        <v>1</v>
      </c>
      <c r="N429" s="41">
        <f t="shared" si="42"/>
        <v>0</v>
      </c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:36" ht="13.5" customHeight="1" thickBot="1" x14ac:dyDescent="0.3">
      <c r="B430" s="85" t="s">
        <v>44</v>
      </c>
      <c r="C430" s="20">
        <f t="shared" ref="C430:N430" si="43">C372+C314+C256+C199+C141+C86+C28</f>
        <v>0</v>
      </c>
      <c r="D430" s="41">
        <f t="shared" si="43"/>
        <v>0</v>
      </c>
      <c r="E430" s="41">
        <f t="shared" si="43"/>
        <v>0</v>
      </c>
      <c r="F430" s="41">
        <f t="shared" si="43"/>
        <v>0</v>
      </c>
      <c r="G430" s="41">
        <f t="shared" si="43"/>
        <v>3</v>
      </c>
      <c r="H430" s="41">
        <f t="shared" si="43"/>
        <v>4</v>
      </c>
      <c r="I430" s="41">
        <f t="shared" si="43"/>
        <v>14</v>
      </c>
      <c r="J430" s="41">
        <f t="shared" si="43"/>
        <v>4</v>
      </c>
      <c r="K430" s="41">
        <f t="shared" si="43"/>
        <v>1</v>
      </c>
      <c r="L430" s="41">
        <f t="shared" si="43"/>
        <v>4</v>
      </c>
      <c r="M430" s="41">
        <f t="shared" si="43"/>
        <v>2</v>
      </c>
      <c r="N430" s="41">
        <f t="shared" si="43"/>
        <v>0</v>
      </c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:36" ht="13.5" customHeight="1" thickTop="1" thickBot="1" x14ac:dyDescent="0.3">
      <c r="B431" s="52" t="s">
        <v>62</v>
      </c>
      <c r="C431" s="53">
        <f t="shared" ref="C431:N431" si="44">SUM(C407:C430)</f>
        <v>44</v>
      </c>
      <c r="D431" s="53">
        <f t="shared" si="44"/>
        <v>21</v>
      </c>
      <c r="E431" s="53">
        <f t="shared" si="44"/>
        <v>28</v>
      </c>
      <c r="F431" s="53">
        <f t="shared" si="44"/>
        <v>39</v>
      </c>
      <c r="G431" s="53">
        <f t="shared" si="44"/>
        <v>181</v>
      </c>
      <c r="H431" s="53">
        <f t="shared" si="44"/>
        <v>784</v>
      </c>
      <c r="I431" s="53">
        <f t="shared" si="44"/>
        <v>1653</v>
      </c>
      <c r="J431" s="53">
        <f t="shared" si="44"/>
        <v>954</v>
      </c>
      <c r="K431" s="53">
        <f t="shared" si="44"/>
        <v>484</v>
      </c>
      <c r="L431" s="53">
        <f t="shared" si="44"/>
        <v>223</v>
      </c>
      <c r="M431" s="53">
        <f t="shared" si="44"/>
        <v>129</v>
      </c>
      <c r="N431" s="53">
        <f t="shared" si="44"/>
        <v>2</v>
      </c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:36" ht="13.5" customHeight="1" thickTop="1" x14ac:dyDescent="0.25">
      <c r="B432" s="16" t="s">
        <v>5</v>
      </c>
      <c r="C432" s="62">
        <f>C431/N434</f>
        <v>9.687362395420519E-3</v>
      </c>
      <c r="D432" s="62">
        <f>D431/N434</f>
        <v>4.623513870541612E-3</v>
      </c>
      <c r="E432" s="62">
        <f>E431/N434</f>
        <v>6.1646851607221487E-3</v>
      </c>
      <c r="F432" s="62">
        <f>F431/N434</f>
        <v>8.5865257595772789E-3</v>
      </c>
      <c r="G432" s="62">
        <f>G431/N434</f>
        <v>3.9850286217525316E-2</v>
      </c>
      <c r="H432" s="62">
        <f>H431/N434</f>
        <v>0.17261118450022017</v>
      </c>
      <c r="I432" s="62">
        <f>I431/N434</f>
        <v>0.36393659180977544</v>
      </c>
      <c r="J432" s="62">
        <f>J431/N434</f>
        <v>0.21003963011889035</v>
      </c>
      <c r="K432" s="62">
        <f>K431/N434</f>
        <v>0.10656098634962571</v>
      </c>
      <c r="L432" s="62">
        <f>L431/N434</f>
        <v>4.9097313958608543E-2</v>
      </c>
      <c r="M432" s="62">
        <f>M431/N434</f>
        <v>2.8401585204755615E-2</v>
      </c>
      <c r="N432" s="62">
        <f>N431/N434</f>
        <v>4.4033465433729633E-4</v>
      </c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:35" ht="13.5" customHeight="1" thickBot="1" x14ac:dyDescent="0.3">
      <c r="B433" s="88" t="s">
        <v>63</v>
      </c>
      <c r="C433" s="63">
        <f t="shared" ref="C433:N433" si="45">C431/24</f>
        <v>1.8333333333333333</v>
      </c>
      <c r="D433" s="63">
        <f t="shared" si="45"/>
        <v>0.875</v>
      </c>
      <c r="E433" s="63">
        <f t="shared" si="45"/>
        <v>1.1666666666666667</v>
      </c>
      <c r="F433" s="63">
        <f t="shared" si="45"/>
        <v>1.625</v>
      </c>
      <c r="G433" s="63">
        <f t="shared" si="45"/>
        <v>7.541666666666667</v>
      </c>
      <c r="H433" s="63">
        <f t="shared" si="45"/>
        <v>32.666666666666664</v>
      </c>
      <c r="I433" s="63">
        <f t="shared" si="45"/>
        <v>68.875</v>
      </c>
      <c r="J433" s="63">
        <f t="shared" si="45"/>
        <v>39.75</v>
      </c>
      <c r="K433" s="63">
        <f t="shared" si="45"/>
        <v>20.166666666666668</v>
      </c>
      <c r="L433" s="63">
        <f t="shared" si="45"/>
        <v>9.2916666666666661</v>
      </c>
      <c r="M433" s="63">
        <f t="shared" si="45"/>
        <v>5.375</v>
      </c>
      <c r="N433" s="63">
        <f t="shared" si="45"/>
        <v>8.3333333333333329E-2</v>
      </c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:35" ht="12.75" customHeight="1" thickTop="1" thickBot="1" x14ac:dyDescent="0.3">
      <c r="B434" s="64"/>
      <c r="C434" s="64"/>
      <c r="D434" s="64"/>
      <c r="E434" s="64"/>
      <c r="L434" s="65" t="s">
        <v>53</v>
      </c>
      <c r="M434" s="66"/>
      <c r="N434" s="67">
        <f>SUM(C407:N430)</f>
        <v>4542</v>
      </c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:35" ht="12.75" customHeight="1" thickTop="1" x14ac:dyDescent="0.25">
      <c r="L435" s="3"/>
      <c r="M435" s="3"/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:35" ht="12.75" customHeight="1" x14ac:dyDescent="0.3">
      <c r="F436" s="156">
        <f>Synthese!C36</f>
        <v>60.55</v>
      </c>
      <c r="G436" s="70" t="s">
        <v>87</v>
      </c>
      <c r="L436" s="3"/>
      <c r="M436" s="3"/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:35" ht="12.75" customHeight="1" x14ac:dyDescent="0.3">
      <c r="B437" s="57" t="s">
        <v>64</v>
      </c>
      <c r="F437" s="157">
        <f>Synthese!B36</f>
        <v>2.0499999999999998</v>
      </c>
      <c r="G437" s="70" t="s">
        <v>90</v>
      </c>
      <c r="H437" s="71"/>
      <c r="I437" s="71"/>
      <c r="J437" s="5"/>
      <c r="K437" s="5"/>
      <c r="L437" s="3"/>
      <c r="M437" s="3"/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:35" ht="12.75" customHeight="1" x14ac:dyDescent="0.25">
      <c r="L438" s="3"/>
      <c r="M438" s="3"/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:35" ht="12.75" customHeight="1" x14ac:dyDescent="0.25">
      <c r="L439" s="3"/>
      <c r="M439" s="3"/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:35" ht="12.75" customHeight="1" x14ac:dyDescent="0.25">
      <c r="L440" s="3"/>
      <c r="M440" s="3"/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:35" ht="12.75" customHeight="1" x14ac:dyDescent="0.25">
      <c r="L441" s="3"/>
      <c r="M441" s="3"/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:35" ht="12.75" customHeight="1" x14ac:dyDescent="0.25">
      <c r="L442" s="3"/>
      <c r="M442" s="3"/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:35" ht="12.75" customHeight="1" x14ac:dyDescent="0.25">
      <c r="L443" s="3"/>
      <c r="M443" s="3"/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:35" ht="12.75" customHeight="1" x14ac:dyDescent="0.25">
      <c r="L444" s="3"/>
      <c r="M444" s="3"/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:35" ht="12.75" customHeight="1" x14ac:dyDescent="0.25">
      <c r="L445" s="3"/>
      <c r="M445" s="3"/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:35" ht="12.75" customHeight="1" x14ac:dyDescent="0.25">
      <c r="L446" s="3"/>
      <c r="M446" s="3"/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:35" ht="12.75" customHeight="1" x14ac:dyDescent="0.25">
      <c r="L447" s="3"/>
      <c r="M447" s="3"/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:35" ht="12.75" customHeight="1" x14ac:dyDescent="0.25">
      <c r="L448" s="3"/>
      <c r="M448" s="3"/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:35" ht="12.75" customHeight="1" x14ac:dyDescent="0.25">
      <c r="L449" s="3"/>
      <c r="M449" s="3"/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:35" ht="12.75" customHeight="1" x14ac:dyDescent="0.25">
      <c r="L450" s="3"/>
      <c r="M450" s="3"/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:35" ht="12.75" customHeight="1" x14ac:dyDescent="0.25">
      <c r="L451" s="3"/>
      <c r="M451" s="3"/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:35" ht="12.75" customHeight="1" x14ac:dyDescent="0.25">
      <c r="L452" s="3"/>
      <c r="M452" s="3"/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:35" ht="12.75" customHeight="1" x14ac:dyDescent="0.25">
      <c r="L453" s="3"/>
      <c r="M453" s="3"/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:35" ht="12.75" customHeight="1" x14ac:dyDescent="0.25">
      <c r="L454" s="3"/>
      <c r="M454" s="3"/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:35" ht="12.75" customHeight="1" x14ac:dyDescent="0.25">
      <c r="L455" s="3"/>
      <c r="M455" s="3"/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:35" ht="9" customHeight="1" x14ac:dyDescent="0.25">
      <c r="L456" s="3"/>
      <c r="M456" s="3"/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:35" ht="8.25" customHeight="1" x14ac:dyDescent="0.25">
      <c r="L457" s="3"/>
      <c r="M457" s="3"/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:35" ht="12.75" customHeight="1" x14ac:dyDescent="0.25">
      <c r="L458" s="3"/>
      <c r="M458" s="3"/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:35" ht="12.75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:35" ht="12.7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:35" ht="12.75" customHeight="1" x14ac:dyDescent="0.25">
      <c r="B462" s="5"/>
      <c r="C462" s="5"/>
      <c r="D462" s="5"/>
      <c r="E462" s="5"/>
      <c r="F462" s="5"/>
      <c r="G462" s="5"/>
      <c r="H462" s="5"/>
      <c r="I462" s="5"/>
      <c r="J462" s="5"/>
      <c r="K462" s="5"/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:35" ht="12.75" customHeight="1" x14ac:dyDescent="0.25">
      <c r="B463" s="5"/>
      <c r="C463" s="5"/>
      <c r="D463" s="5"/>
      <c r="E463" s="5"/>
      <c r="F463" s="5"/>
      <c r="G463" s="5"/>
      <c r="H463" s="5"/>
      <c r="I463" s="5"/>
      <c r="J463" s="5"/>
      <c r="K463" s="5"/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:35" ht="12.75" customHeight="1" x14ac:dyDescent="0.25">
      <c r="B464" s="5"/>
      <c r="C464" s="5"/>
      <c r="D464" s="5"/>
      <c r="E464" s="5"/>
      <c r="F464" s="5"/>
      <c r="G464" s="5"/>
      <c r="H464" s="5"/>
      <c r="I464" s="5"/>
      <c r="J464" s="5"/>
      <c r="K464" s="5"/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:35" ht="12.75" customHeight="1" x14ac:dyDescent="0.25">
      <c r="B465" s="5"/>
      <c r="C465" s="5"/>
      <c r="D465" s="5"/>
      <c r="E465" s="5"/>
      <c r="F465" s="5"/>
      <c r="G465" s="5"/>
      <c r="H465" s="5"/>
      <c r="I465" s="5"/>
      <c r="J465" s="5"/>
      <c r="K465" s="5"/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:35" ht="12.75" customHeight="1" x14ac:dyDescent="0.25">
      <c r="B466" s="5"/>
      <c r="C466" s="5"/>
      <c r="D466" s="5"/>
      <c r="E466" s="5"/>
      <c r="F466" s="5"/>
      <c r="G466" s="5"/>
      <c r="H466" s="5"/>
      <c r="I466" s="5"/>
      <c r="J466" s="5"/>
      <c r="K466" s="5"/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:35" ht="12.75" customHeight="1" x14ac:dyDescent="0.25">
      <c r="B467" s="5"/>
      <c r="C467" s="5"/>
      <c r="D467" s="5"/>
      <c r="E467" s="5"/>
      <c r="F467" s="5"/>
      <c r="G467" s="5"/>
      <c r="H467" s="5"/>
      <c r="I467" s="5"/>
      <c r="J467" s="5"/>
      <c r="K467" s="5"/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:35" ht="12.75" customHeight="1" x14ac:dyDescent="0.25">
      <c r="B468" s="5"/>
      <c r="C468" s="5"/>
      <c r="D468" s="5"/>
      <c r="E468" s="5"/>
      <c r="F468" s="5"/>
      <c r="G468" s="5"/>
      <c r="H468" s="5"/>
      <c r="I468" s="5"/>
      <c r="J468" s="5"/>
      <c r="K468" s="5"/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:35" ht="12.75" customHeight="1" x14ac:dyDescent="0.25">
      <c r="B469" s="5"/>
      <c r="C469" s="5"/>
      <c r="D469" s="5"/>
      <c r="E469" s="5"/>
      <c r="F469" s="5"/>
      <c r="G469" s="5"/>
      <c r="H469" s="5"/>
      <c r="I469" s="5"/>
      <c r="J469" s="5"/>
      <c r="K469" s="5"/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:35" ht="12.75" customHeight="1" x14ac:dyDescent="0.25">
      <c r="B470" s="5"/>
      <c r="C470" s="5"/>
      <c r="D470" s="5"/>
      <c r="E470" s="5"/>
      <c r="F470" s="5"/>
      <c r="G470" s="5"/>
      <c r="H470" s="5"/>
      <c r="I470" s="5"/>
      <c r="J470" s="5"/>
      <c r="K470" s="5"/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:35" ht="12.75" customHeight="1" x14ac:dyDescent="0.25">
      <c r="B471" s="5"/>
      <c r="C471" s="5"/>
      <c r="D471" s="5"/>
      <c r="E471" s="5"/>
      <c r="F471" s="5"/>
      <c r="G471" s="5"/>
      <c r="H471" s="5"/>
      <c r="I471" s="5"/>
      <c r="J471" s="5"/>
      <c r="K471" s="5"/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:35" ht="12.75" customHeight="1" x14ac:dyDescent="0.25">
      <c r="B472" s="5"/>
      <c r="C472" s="5"/>
      <c r="D472" s="5"/>
      <c r="E472" s="5"/>
      <c r="F472" s="5"/>
      <c r="G472" s="5"/>
      <c r="H472" s="5"/>
      <c r="I472" s="5"/>
      <c r="J472" s="5"/>
      <c r="K472" s="5"/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:35" ht="12.75" customHeight="1" x14ac:dyDescent="0.25">
      <c r="B473" s="5"/>
      <c r="C473" s="5"/>
      <c r="D473" s="5"/>
      <c r="E473" s="5"/>
      <c r="F473" s="5"/>
      <c r="G473" s="5"/>
      <c r="H473" s="5"/>
      <c r="I473" s="5"/>
      <c r="J473" s="5"/>
      <c r="K473" s="5"/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:35" ht="12.75" customHeight="1" x14ac:dyDescent="0.25">
      <c r="B474" s="5"/>
      <c r="C474" s="5"/>
      <c r="D474" s="5"/>
      <c r="E474" s="5"/>
      <c r="F474" s="5"/>
      <c r="G474" s="5"/>
      <c r="H474" s="5"/>
      <c r="I474" s="5"/>
      <c r="J474" s="5"/>
      <c r="K474" s="5"/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:35" ht="12.75" customHeight="1" x14ac:dyDescent="0.25">
      <c r="B475" s="5"/>
      <c r="C475" s="5"/>
      <c r="D475" s="5"/>
      <c r="E475" s="5"/>
      <c r="F475" s="5"/>
      <c r="G475" s="5"/>
      <c r="H475" s="5"/>
      <c r="I475" s="5"/>
      <c r="J475" s="5"/>
      <c r="K475" s="5"/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:35" ht="12.75" customHeight="1" x14ac:dyDescent="0.25">
      <c r="B476" s="5"/>
      <c r="C476" s="5"/>
      <c r="D476" s="5"/>
      <c r="E476" s="5"/>
      <c r="F476" s="5"/>
      <c r="G476" s="5"/>
      <c r="H476" s="5"/>
      <c r="I476" s="5"/>
      <c r="J476" s="5"/>
      <c r="K476" s="5"/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:35" ht="12.75" customHeight="1" x14ac:dyDescent="0.25">
      <c r="B477" s="5"/>
      <c r="C477" s="5"/>
      <c r="D477" s="5"/>
      <c r="E477" s="5"/>
      <c r="F477" s="5"/>
      <c r="G477" s="5"/>
      <c r="H477" s="5"/>
      <c r="I477" s="5"/>
      <c r="J477" s="5"/>
      <c r="K477" s="5"/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:35" ht="12.75" customHeight="1" x14ac:dyDescent="0.25">
      <c r="B478" s="5"/>
      <c r="C478" s="5"/>
      <c r="D478" s="5"/>
      <c r="E478" s="5"/>
      <c r="F478" s="5"/>
      <c r="G478" s="5"/>
      <c r="H478" s="5"/>
      <c r="I478" s="5"/>
      <c r="J478" s="5"/>
      <c r="K478" s="5"/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:35" ht="12.75" customHeight="1" x14ac:dyDescent="0.25">
      <c r="B479" s="5"/>
      <c r="C479" s="5"/>
      <c r="D479" s="5"/>
      <c r="E479" s="5"/>
      <c r="F479" s="5"/>
      <c r="G479" s="5"/>
      <c r="H479" s="5"/>
      <c r="I479" s="5"/>
      <c r="J479" s="5"/>
      <c r="K479" s="5"/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:35" ht="12.75" customHeight="1" x14ac:dyDescent="0.25">
      <c r="B480" s="5"/>
      <c r="C480" s="5"/>
      <c r="D480" s="5"/>
      <c r="E480" s="5"/>
      <c r="F480" s="5"/>
      <c r="G480" s="5"/>
      <c r="H480" s="5"/>
      <c r="I480" s="5"/>
      <c r="J480" s="5"/>
      <c r="K480" s="5"/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:35" ht="12.75" customHeight="1" x14ac:dyDescent="0.25">
      <c r="B481" s="5"/>
      <c r="C481" s="5"/>
      <c r="D481" s="5"/>
      <c r="E481" s="5"/>
      <c r="F481" s="5"/>
      <c r="G481" s="5"/>
      <c r="H481" s="5"/>
      <c r="I481" s="5"/>
      <c r="J481" s="5"/>
      <c r="K481" s="5"/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:35" ht="12.75" customHeight="1" x14ac:dyDescent="0.25">
      <c r="B482" s="5"/>
      <c r="C482" s="5"/>
      <c r="D482" s="5"/>
      <c r="E482" s="5"/>
      <c r="F482" s="5"/>
      <c r="G482" s="5"/>
      <c r="H482" s="5"/>
      <c r="I482" s="5"/>
      <c r="J482" s="5"/>
      <c r="K482" s="5"/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:35" ht="12.75" customHeight="1" x14ac:dyDescent="0.25">
      <c r="B483" s="5"/>
      <c r="C483" s="5"/>
      <c r="D483" s="5"/>
      <c r="E483" s="5"/>
      <c r="F483" s="5"/>
      <c r="G483" s="5"/>
      <c r="H483" s="5"/>
      <c r="I483" s="5"/>
      <c r="J483" s="5"/>
      <c r="K483" s="5"/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:35" ht="12.75" customHeight="1" x14ac:dyDescent="0.25">
      <c r="B484" s="5"/>
      <c r="C484" s="5"/>
      <c r="D484" s="5"/>
      <c r="E484" s="5"/>
      <c r="F484" s="5"/>
      <c r="G484" s="5"/>
      <c r="H484" s="5"/>
      <c r="I484" s="5"/>
      <c r="J484" s="5"/>
      <c r="K484" s="5"/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:35" ht="12.75" customHeight="1" x14ac:dyDescent="0.25">
      <c r="B485" s="5"/>
      <c r="C485" s="5"/>
      <c r="D485" s="5"/>
      <c r="E485" s="5"/>
      <c r="F485" s="5"/>
      <c r="G485" s="5"/>
      <c r="H485" s="5"/>
      <c r="I485" s="5"/>
      <c r="J485" s="5"/>
      <c r="K485" s="5"/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:35" ht="12.75" customHeight="1" x14ac:dyDescent="0.25">
      <c r="B486" s="5"/>
      <c r="C486" s="5"/>
      <c r="D486" s="5"/>
      <c r="E486" s="5"/>
      <c r="F486" s="5"/>
      <c r="G486" s="5"/>
      <c r="H486" s="5"/>
      <c r="I486" s="5"/>
      <c r="J486" s="5"/>
      <c r="K486" s="5"/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:35" ht="12.75" customHeight="1" x14ac:dyDescent="0.25">
      <c r="B487" s="5"/>
      <c r="C487" s="5"/>
      <c r="D487" s="5"/>
      <c r="E487" s="5"/>
      <c r="F487" s="5"/>
      <c r="G487" s="5"/>
      <c r="H487" s="5"/>
      <c r="I487" s="5"/>
      <c r="J487" s="5"/>
      <c r="K487" s="5"/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:35" ht="12.75" customHeight="1" x14ac:dyDescent="0.25">
      <c r="B488" s="5"/>
      <c r="C488" s="5"/>
      <c r="D488" s="5"/>
      <c r="E488" s="5"/>
      <c r="F488" s="5"/>
      <c r="G488" s="5"/>
      <c r="H488" s="5"/>
      <c r="I488" s="5"/>
      <c r="J488" s="5"/>
      <c r="K488" s="5"/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:35" ht="12.75" customHeight="1" x14ac:dyDescent="0.25">
      <c r="B489" s="5"/>
      <c r="C489" s="5"/>
      <c r="D489" s="5"/>
      <c r="E489" s="5"/>
      <c r="F489" s="5"/>
      <c r="G489" s="5"/>
      <c r="H489" s="5"/>
      <c r="I489" s="5"/>
      <c r="J489" s="5"/>
      <c r="K489" s="5"/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:35" ht="12.75" customHeight="1" x14ac:dyDescent="0.25">
      <c r="B490" s="5"/>
      <c r="C490" s="5"/>
      <c r="D490" s="5"/>
      <c r="E490" s="5"/>
      <c r="F490" s="5"/>
      <c r="G490" s="5"/>
      <c r="H490" s="5"/>
      <c r="I490" s="5"/>
      <c r="J490" s="5"/>
      <c r="K490" s="5"/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:35" ht="7.5" customHeight="1" x14ac:dyDescent="0.25">
      <c r="B491" s="5"/>
      <c r="C491" s="5"/>
      <c r="D491" s="5"/>
      <c r="E491" s="5"/>
      <c r="F491" s="5"/>
      <c r="G491" s="5"/>
      <c r="H491" s="5"/>
      <c r="I491" s="5"/>
      <c r="J491" s="5"/>
      <c r="K491" s="5"/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:35" ht="12.75" customHeight="1" x14ac:dyDescent="0.25">
      <c r="B492" s="5"/>
      <c r="C492" s="5"/>
      <c r="D492" s="5"/>
      <c r="E492" s="5"/>
      <c r="F492" s="5"/>
      <c r="G492" s="5"/>
      <c r="H492" s="5"/>
      <c r="I492" s="5"/>
      <c r="J492" s="5"/>
      <c r="K492" s="5"/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:35" ht="12.75" customHeight="1" x14ac:dyDescent="0.25">
      <c r="B493" s="5"/>
      <c r="C493" s="5"/>
      <c r="D493" s="5"/>
      <c r="E493" s="5"/>
      <c r="F493" s="5"/>
      <c r="G493" s="5"/>
      <c r="H493" s="5"/>
      <c r="I493" s="5"/>
      <c r="J493" s="5"/>
      <c r="K493" s="5"/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:35" ht="12.75" customHeight="1" x14ac:dyDescent="0.25">
      <c r="B494" s="5"/>
      <c r="C494" s="5"/>
      <c r="D494" s="5"/>
      <c r="E494" s="5"/>
      <c r="F494" s="5"/>
      <c r="G494" s="5"/>
      <c r="H494" s="5"/>
      <c r="I494" s="5"/>
      <c r="J494" s="5"/>
      <c r="K494" s="5"/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:35" ht="12.75" customHeight="1" x14ac:dyDescent="0.25">
      <c r="B495" s="5"/>
      <c r="C495" s="5"/>
      <c r="D495" s="5"/>
      <c r="E495" s="5"/>
      <c r="F495" s="5"/>
      <c r="G495" s="5"/>
      <c r="H495" s="5"/>
      <c r="I495" s="5"/>
      <c r="J495" s="5"/>
      <c r="K495" s="5"/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:35" ht="12.75" customHeight="1" x14ac:dyDescent="0.25">
      <c r="B496" s="5"/>
      <c r="C496" s="5"/>
      <c r="D496" s="5"/>
      <c r="E496" s="5"/>
      <c r="F496" s="5"/>
      <c r="G496" s="5"/>
      <c r="H496" s="5"/>
      <c r="I496" s="5"/>
      <c r="J496" s="5"/>
      <c r="K496" s="5"/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:35" ht="12.75" customHeight="1" x14ac:dyDescent="0.25">
      <c r="B497" s="5"/>
      <c r="C497" s="5"/>
      <c r="D497" s="5"/>
      <c r="E497" s="5"/>
      <c r="F497" s="5"/>
      <c r="G497" s="5"/>
      <c r="H497" s="5"/>
      <c r="I497" s="5"/>
      <c r="J497" s="5"/>
      <c r="K497" s="5"/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:35" ht="12.75" customHeight="1" x14ac:dyDescent="0.25">
      <c r="B498" s="5"/>
      <c r="C498" s="5"/>
      <c r="D498" s="5"/>
      <c r="E498" s="5"/>
      <c r="F498" s="5"/>
      <c r="G498" s="5"/>
      <c r="H498" s="5"/>
      <c r="I498" s="5"/>
      <c r="J498" s="5"/>
      <c r="K498" s="5"/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:35" ht="12.75" customHeight="1" x14ac:dyDescent="0.25">
      <c r="B499" s="5"/>
      <c r="C499" s="5"/>
      <c r="D499" s="5"/>
      <c r="E499" s="5"/>
      <c r="F499" s="5"/>
      <c r="G499" s="5"/>
      <c r="H499" s="5"/>
      <c r="I499" s="5"/>
      <c r="J499" s="5"/>
      <c r="K499" s="5"/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:35" ht="12.75" customHeight="1" x14ac:dyDescent="0.25">
      <c r="B500" s="5"/>
      <c r="C500" s="5"/>
      <c r="D500" s="5"/>
      <c r="E500" s="5"/>
      <c r="F500" s="5"/>
      <c r="G500" s="5"/>
      <c r="H500" s="5"/>
      <c r="I500" s="5"/>
      <c r="J500" s="5"/>
      <c r="K500" s="5"/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:35" ht="12.75" customHeight="1" x14ac:dyDescent="0.25">
      <c r="B501" s="5"/>
      <c r="C501" s="5"/>
      <c r="D501" s="5"/>
      <c r="E501" s="5"/>
      <c r="F501" s="5"/>
      <c r="G501" s="5"/>
      <c r="H501" s="5"/>
      <c r="I501" s="5"/>
      <c r="J501" s="5"/>
      <c r="K501" s="5"/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:35" ht="12.75" customHeight="1" x14ac:dyDescent="0.25">
      <c r="B502" s="5"/>
      <c r="C502" s="5"/>
      <c r="D502" s="5"/>
      <c r="E502" s="5"/>
      <c r="F502" s="5"/>
      <c r="G502" s="5"/>
      <c r="H502" s="5"/>
      <c r="I502" s="5"/>
      <c r="J502" s="5"/>
      <c r="K502" s="5"/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:35" ht="12.75" customHeight="1" x14ac:dyDescent="0.25">
      <c r="B503" s="5"/>
      <c r="C503" s="5"/>
      <c r="D503" s="5"/>
      <c r="E503" s="5"/>
      <c r="F503" s="5"/>
      <c r="G503" s="5"/>
      <c r="H503" s="5"/>
      <c r="I503" s="5"/>
      <c r="J503" s="5"/>
      <c r="K503" s="5"/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:35" ht="12.75" customHeight="1" x14ac:dyDescent="0.25">
      <c r="B504" s="5"/>
      <c r="C504" s="5"/>
      <c r="D504" s="5"/>
      <c r="E504" s="5"/>
      <c r="F504" s="5"/>
      <c r="G504" s="5"/>
      <c r="H504" s="5"/>
      <c r="I504" s="5"/>
      <c r="J504" s="5"/>
      <c r="K504" s="5"/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:35" ht="12.75" customHeight="1" x14ac:dyDescent="0.25">
      <c r="B505" s="5"/>
      <c r="C505" s="5"/>
      <c r="D505" s="5"/>
      <c r="E505" s="5"/>
      <c r="F505" s="5"/>
      <c r="G505" s="5"/>
      <c r="H505" s="5"/>
      <c r="I505" s="5"/>
      <c r="J505" s="5"/>
      <c r="K505" s="5"/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:35" ht="12.75" customHeight="1" x14ac:dyDescent="0.25">
      <c r="B506" s="5"/>
      <c r="C506" s="5"/>
      <c r="D506" s="5"/>
      <c r="E506" s="5"/>
      <c r="F506" s="5"/>
      <c r="G506" s="5"/>
      <c r="H506" s="5"/>
      <c r="I506" s="5"/>
      <c r="J506" s="5"/>
      <c r="K506" s="5"/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:35" ht="12.75" customHeight="1" x14ac:dyDescent="0.25">
      <c r="B507" s="5"/>
      <c r="C507" s="5"/>
      <c r="D507" s="5"/>
      <c r="E507" s="5"/>
      <c r="F507" s="5"/>
      <c r="G507" s="5"/>
      <c r="H507" s="5"/>
      <c r="I507" s="5"/>
      <c r="J507" s="5"/>
      <c r="K507" s="5"/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:35" ht="12.75" customHeight="1" x14ac:dyDescent="0.25">
      <c r="B508" s="5"/>
      <c r="C508" s="5"/>
      <c r="D508" s="5"/>
      <c r="E508" s="5"/>
      <c r="F508" s="5"/>
      <c r="G508" s="5"/>
      <c r="H508" s="5"/>
      <c r="I508" s="5"/>
      <c r="J508" s="5"/>
      <c r="K508" s="5"/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:35" ht="12.75" customHeight="1" x14ac:dyDescent="0.25">
      <c r="B509" s="5"/>
      <c r="C509" s="5"/>
      <c r="D509" s="5"/>
      <c r="E509" s="5"/>
      <c r="F509" s="5"/>
      <c r="G509" s="5"/>
      <c r="H509" s="5"/>
      <c r="I509" s="5"/>
      <c r="J509" s="5"/>
      <c r="K509" s="5"/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:35" ht="12.75" customHeight="1" x14ac:dyDescent="0.25">
      <c r="B510" s="5"/>
      <c r="C510" s="5"/>
      <c r="D510" s="5"/>
      <c r="E510" s="5"/>
      <c r="F510" s="5"/>
      <c r="G510" s="5"/>
      <c r="H510" s="5"/>
      <c r="I510" s="5"/>
      <c r="J510" s="5"/>
      <c r="K510" s="5"/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:35" ht="12.75" customHeight="1" x14ac:dyDescent="0.25">
      <c r="B511" s="5"/>
      <c r="C511" s="5"/>
      <c r="D511" s="5"/>
      <c r="E511" s="5"/>
      <c r="F511" s="5"/>
      <c r="G511" s="5"/>
      <c r="H511" s="5"/>
      <c r="I511" s="5"/>
      <c r="J511" s="5"/>
      <c r="K511" s="5"/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:35" ht="12.75" customHeight="1" x14ac:dyDescent="0.25">
      <c r="B512" s="5"/>
      <c r="C512" s="5"/>
      <c r="D512" s="5"/>
      <c r="E512" s="5"/>
      <c r="F512" s="5"/>
      <c r="G512" s="5"/>
      <c r="H512" s="5"/>
      <c r="I512" s="5"/>
      <c r="J512" s="5"/>
      <c r="K512" s="5"/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:35" ht="12.75" customHeight="1" x14ac:dyDescent="0.25">
      <c r="B513" s="5"/>
      <c r="C513" s="5"/>
      <c r="D513" s="5"/>
      <c r="E513" s="5"/>
      <c r="F513" s="5"/>
      <c r="G513" s="5"/>
      <c r="H513" s="5"/>
      <c r="I513" s="5"/>
      <c r="J513" s="5"/>
      <c r="K513" s="5"/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:35" ht="12.75" customHeight="1" x14ac:dyDescent="0.25">
      <c r="B514" s="5"/>
      <c r="C514" s="5"/>
      <c r="D514" s="5"/>
      <c r="E514" s="5"/>
      <c r="F514" s="5"/>
      <c r="G514" s="5"/>
      <c r="H514" s="5"/>
      <c r="I514" s="5"/>
      <c r="J514" s="5"/>
      <c r="K514" s="5"/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:35" ht="4.5" customHeight="1" x14ac:dyDescent="0.25">
      <c r="B515" s="5"/>
      <c r="C515" s="5"/>
      <c r="D515" s="5"/>
      <c r="E515" s="5"/>
      <c r="F515" s="5"/>
      <c r="G515" s="5"/>
      <c r="H515" s="5"/>
      <c r="I515" s="5"/>
      <c r="J515" s="5"/>
      <c r="K515" s="5"/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:35" ht="12.75" customHeight="1" x14ac:dyDescent="0.25">
      <c r="B516" s="5"/>
      <c r="C516" s="5"/>
      <c r="D516" s="5"/>
      <c r="E516" s="5"/>
      <c r="F516" s="5"/>
      <c r="G516" s="5"/>
      <c r="H516" s="5"/>
      <c r="I516" s="5"/>
      <c r="J516" s="5"/>
      <c r="K516" s="5"/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:35" ht="12.75" customHeight="1" x14ac:dyDescent="0.25">
      <c r="B517" s="5"/>
      <c r="C517" s="5"/>
      <c r="D517" s="5"/>
      <c r="E517" s="5"/>
      <c r="F517" s="5"/>
      <c r="G517" s="5"/>
      <c r="H517" s="5"/>
      <c r="I517" s="5"/>
      <c r="J517" s="5"/>
      <c r="K517" s="5"/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:35" ht="12.75" customHeight="1" x14ac:dyDescent="0.25">
      <c r="B518" s="5"/>
      <c r="C518" s="5"/>
      <c r="D518" s="5"/>
      <c r="E518" s="5"/>
      <c r="F518" s="5"/>
      <c r="G518" s="5"/>
      <c r="H518" s="5"/>
      <c r="I518" s="5"/>
      <c r="J518" s="5"/>
      <c r="K518" s="5"/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:35" ht="12.75" customHeight="1" x14ac:dyDescent="0.25">
      <c r="B519" s="5"/>
      <c r="C519" s="5"/>
      <c r="D519" s="5"/>
      <c r="E519" s="5"/>
      <c r="F519" s="5"/>
      <c r="G519" s="5"/>
      <c r="H519" s="5"/>
      <c r="I519" s="5"/>
      <c r="J519" s="5"/>
      <c r="K519" s="5"/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:35" ht="12.75" customHeight="1" x14ac:dyDescent="0.25">
      <c r="B520" s="5"/>
      <c r="C520" s="5"/>
      <c r="D520" s="5"/>
      <c r="E520" s="5"/>
      <c r="F520" s="5"/>
      <c r="G520" s="5"/>
      <c r="H520" s="5"/>
      <c r="I520" s="5"/>
      <c r="J520" s="5"/>
      <c r="K520" s="5"/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:35" ht="12.75" customHeight="1" x14ac:dyDescent="0.25">
      <c r="B521" s="5"/>
      <c r="C521" s="5"/>
      <c r="D521" s="5"/>
      <c r="E521" s="5"/>
      <c r="F521" s="5"/>
      <c r="G521" s="5"/>
      <c r="H521" s="5"/>
      <c r="I521" s="5"/>
      <c r="J521" s="5"/>
      <c r="K521" s="5"/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:35" ht="12.75" customHeight="1" x14ac:dyDescent="0.25">
      <c r="B522" s="5"/>
      <c r="C522" s="5"/>
      <c r="D522" s="5"/>
      <c r="E522" s="5"/>
      <c r="F522" s="5"/>
      <c r="G522" s="5"/>
      <c r="H522" s="5"/>
      <c r="I522" s="5"/>
      <c r="J522" s="5"/>
      <c r="K522" s="5"/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:35" ht="12.75" customHeight="1" x14ac:dyDescent="0.25">
      <c r="B523" s="5"/>
      <c r="C523" s="5"/>
      <c r="D523" s="5"/>
      <c r="E523" s="5"/>
      <c r="F523" s="5"/>
      <c r="G523" s="5"/>
      <c r="H523" s="5"/>
      <c r="I523" s="5"/>
      <c r="J523" s="5"/>
      <c r="K523" s="5"/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:35" ht="12.75" customHeight="1" x14ac:dyDescent="0.25">
      <c r="B524" s="5"/>
      <c r="C524" s="5"/>
      <c r="D524" s="5"/>
      <c r="E524" s="5"/>
      <c r="F524" s="5"/>
      <c r="G524" s="5"/>
      <c r="H524" s="5"/>
      <c r="I524" s="5"/>
      <c r="J524" s="5"/>
      <c r="K524" s="5"/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:35" ht="12.75" customHeight="1" x14ac:dyDescent="0.25">
      <c r="B525" s="5"/>
      <c r="C525" s="5"/>
      <c r="D525" s="5"/>
      <c r="E525" s="5"/>
      <c r="F525" s="5"/>
      <c r="G525" s="5"/>
      <c r="H525" s="5"/>
      <c r="I525" s="5"/>
      <c r="J525" s="5"/>
      <c r="K525" s="5"/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:35" ht="12.75" customHeight="1" x14ac:dyDescent="0.25">
      <c r="B526" s="5"/>
      <c r="C526" s="5"/>
      <c r="D526" s="5"/>
      <c r="E526" s="5"/>
      <c r="F526" s="5"/>
      <c r="G526" s="5"/>
      <c r="H526" s="5"/>
      <c r="I526" s="5"/>
      <c r="J526" s="5"/>
      <c r="K526" s="5"/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:35" ht="12.75" customHeight="1" x14ac:dyDescent="0.25">
      <c r="B527" s="5"/>
      <c r="C527" s="5"/>
      <c r="D527" s="5"/>
      <c r="E527" s="5"/>
      <c r="F527" s="5"/>
      <c r="G527" s="5"/>
      <c r="H527" s="5"/>
      <c r="I527" s="5"/>
      <c r="J527" s="5"/>
      <c r="K527" s="5"/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:35" ht="12.75" customHeight="1" x14ac:dyDescent="0.25">
      <c r="B528" s="5"/>
      <c r="C528" s="5"/>
      <c r="D528" s="5"/>
      <c r="E528" s="5"/>
      <c r="F528" s="5"/>
      <c r="G528" s="5"/>
      <c r="H528" s="5"/>
      <c r="I528" s="5"/>
      <c r="J528" s="5"/>
      <c r="K528" s="5"/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:35" ht="12.75" customHeight="1" x14ac:dyDescent="0.25">
      <c r="B529" s="5"/>
      <c r="C529" s="5"/>
      <c r="D529" s="5"/>
      <c r="E529" s="5"/>
      <c r="F529" s="5"/>
      <c r="G529" s="5"/>
      <c r="H529" s="5"/>
      <c r="I529" s="5"/>
      <c r="J529" s="5"/>
      <c r="K529" s="5"/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:35" ht="12.75" customHeight="1" x14ac:dyDescent="0.25">
      <c r="B530" s="5"/>
      <c r="C530" s="5"/>
      <c r="D530" s="5"/>
      <c r="E530" s="5"/>
      <c r="F530" s="5"/>
      <c r="G530" s="5"/>
      <c r="H530" s="5"/>
      <c r="I530" s="5"/>
      <c r="J530" s="5"/>
      <c r="K530" s="5"/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:35" ht="12.75" customHeight="1" x14ac:dyDescent="0.25">
      <c r="B531" s="5"/>
      <c r="C531" s="5"/>
      <c r="D531" s="5"/>
      <c r="E531" s="5"/>
      <c r="F531" s="5"/>
      <c r="G531" s="5"/>
      <c r="H531" s="5"/>
      <c r="I531" s="5"/>
      <c r="J531" s="5"/>
      <c r="K531" s="5"/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:35" ht="12.75" customHeight="1" x14ac:dyDescent="0.25">
      <c r="B532" s="5"/>
      <c r="C532" s="5"/>
      <c r="D532" s="5"/>
      <c r="E532" s="5"/>
      <c r="F532" s="5"/>
      <c r="G532" s="5"/>
      <c r="H532" s="5"/>
      <c r="I532" s="5"/>
      <c r="J532" s="5"/>
      <c r="K532" s="5"/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:35" ht="12.75" customHeight="1" x14ac:dyDescent="0.25">
      <c r="B533" s="5"/>
      <c r="C533" s="5"/>
      <c r="D533" s="5"/>
      <c r="E533" s="5"/>
      <c r="F533" s="5"/>
      <c r="G533" s="5"/>
      <c r="H533" s="5"/>
      <c r="I533" s="5"/>
      <c r="J533" s="5"/>
      <c r="K533" s="5"/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:35" ht="12.75" customHeight="1" x14ac:dyDescent="0.25">
      <c r="B534" s="5"/>
      <c r="C534" s="5"/>
      <c r="D534" s="5"/>
      <c r="E534" s="5"/>
      <c r="F534" s="5"/>
      <c r="G534" s="5"/>
      <c r="H534" s="5"/>
      <c r="I534" s="5"/>
      <c r="J534" s="5"/>
      <c r="K534" s="5"/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:35" ht="12.75" customHeight="1" x14ac:dyDescent="0.25">
      <c r="B535" s="5"/>
      <c r="C535" s="5"/>
      <c r="D535" s="5"/>
      <c r="E535" s="5"/>
      <c r="F535" s="5"/>
      <c r="G535" s="5"/>
      <c r="H535" s="5"/>
      <c r="I535" s="5"/>
      <c r="J535" s="5"/>
      <c r="K535" s="5"/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:35" ht="12.75" customHeight="1" x14ac:dyDescent="0.25">
      <c r="B536" s="5"/>
      <c r="C536" s="5"/>
      <c r="D536" s="5"/>
      <c r="E536" s="5"/>
      <c r="F536" s="5"/>
      <c r="G536" s="5"/>
      <c r="H536" s="5"/>
      <c r="I536" s="5"/>
      <c r="J536" s="5"/>
      <c r="K536" s="5"/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:35" ht="12.75" customHeight="1" x14ac:dyDescent="0.25">
      <c r="B537" s="5"/>
      <c r="C537" s="5"/>
      <c r="D537" s="5"/>
      <c r="E537" s="5"/>
      <c r="F537" s="5"/>
      <c r="G537" s="5"/>
      <c r="H537" s="5"/>
      <c r="I537" s="5"/>
      <c r="J537" s="5"/>
      <c r="K537" s="5"/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:35" ht="12.75" customHeight="1" x14ac:dyDescent="0.25">
      <c r="B538" s="5"/>
      <c r="C538" s="5"/>
      <c r="D538" s="5"/>
      <c r="E538" s="5"/>
      <c r="F538" s="5"/>
      <c r="G538" s="5"/>
      <c r="H538" s="5"/>
      <c r="I538" s="5"/>
      <c r="J538" s="5"/>
      <c r="K538" s="5"/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:35" ht="12.75" customHeight="1" x14ac:dyDescent="0.25">
      <c r="B539" s="5"/>
      <c r="C539" s="5"/>
      <c r="D539" s="5"/>
      <c r="E539" s="5"/>
      <c r="F539" s="5"/>
      <c r="G539" s="5"/>
      <c r="H539" s="5"/>
      <c r="I539" s="5"/>
      <c r="J539" s="5"/>
      <c r="K539" s="5"/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:35" ht="12.75" customHeight="1" x14ac:dyDescent="0.25">
      <c r="B540" s="5"/>
      <c r="C540" s="5"/>
      <c r="D540" s="5"/>
      <c r="E540" s="5"/>
      <c r="F540" s="5"/>
      <c r="G540" s="5"/>
      <c r="H540" s="5"/>
      <c r="I540" s="5"/>
      <c r="J540" s="5"/>
      <c r="K540" s="5"/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:35" ht="12.75" customHeight="1" x14ac:dyDescent="0.25">
      <c r="B541" s="5"/>
      <c r="C541" s="5"/>
      <c r="D541" s="5"/>
      <c r="E541" s="5"/>
      <c r="F541" s="5"/>
      <c r="G541" s="5"/>
      <c r="H541" s="5"/>
      <c r="I541" s="5"/>
      <c r="J541" s="5"/>
      <c r="K541" s="5"/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:35" ht="12.75" customHeight="1" x14ac:dyDescent="0.25">
      <c r="B542" s="5"/>
      <c r="C542" s="5"/>
      <c r="D542" s="5"/>
      <c r="E542" s="5"/>
      <c r="F542" s="5"/>
      <c r="G542" s="5"/>
      <c r="H542" s="5"/>
      <c r="I542" s="5"/>
      <c r="J542" s="5"/>
      <c r="K542" s="5"/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:35" ht="12.75" customHeight="1" x14ac:dyDescent="0.25">
      <c r="B543" s="5"/>
      <c r="C543" s="5"/>
      <c r="D543" s="5"/>
      <c r="E543" s="5"/>
      <c r="F543" s="5"/>
      <c r="G543" s="5"/>
      <c r="H543" s="5"/>
      <c r="I543" s="5"/>
      <c r="J543" s="5"/>
      <c r="K543" s="5"/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:35" ht="12.75" customHeight="1" x14ac:dyDescent="0.25">
      <c r="B544" s="5"/>
      <c r="C544" s="5"/>
      <c r="D544" s="5"/>
      <c r="E544" s="5"/>
      <c r="F544" s="5"/>
      <c r="G544" s="5"/>
      <c r="H544" s="5"/>
      <c r="I544" s="5"/>
      <c r="J544" s="5"/>
      <c r="K544" s="5"/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:35" ht="12.75" customHeight="1" x14ac:dyDescent="0.25">
      <c r="B545" s="5"/>
      <c r="C545" s="5"/>
      <c r="D545" s="5"/>
      <c r="E545" s="5"/>
      <c r="F545" s="5"/>
      <c r="G545" s="5"/>
      <c r="H545" s="5"/>
      <c r="I545" s="5"/>
      <c r="J545" s="5"/>
      <c r="K545" s="5"/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:35" ht="12.75" customHeight="1" x14ac:dyDescent="0.25">
      <c r="B546" s="5"/>
      <c r="C546" s="5"/>
      <c r="D546" s="5"/>
      <c r="E546" s="5"/>
      <c r="F546" s="5"/>
      <c r="G546" s="5"/>
      <c r="H546" s="5"/>
      <c r="I546" s="5"/>
      <c r="J546" s="5"/>
      <c r="K546" s="5"/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:35" ht="12.75" customHeight="1" x14ac:dyDescent="0.25">
      <c r="B547" s="5"/>
      <c r="C547" s="5"/>
      <c r="D547" s="5"/>
      <c r="E547" s="5"/>
      <c r="F547" s="5"/>
      <c r="G547" s="5"/>
      <c r="H547" s="5"/>
      <c r="I547" s="5"/>
      <c r="J547" s="5"/>
      <c r="K547" s="5"/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:35" ht="8.25" customHeight="1" x14ac:dyDescent="0.25">
      <c r="B548" s="5"/>
      <c r="C548" s="5"/>
      <c r="D548" s="5"/>
      <c r="E548" s="5"/>
      <c r="F548" s="5"/>
      <c r="G548" s="5"/>
      <c r="H548" s="5"/>
      <c r="I548" s="5"/>
      <c r="J548" s="5"/>
      <c r="K548" s="5"/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:35" ht="5.25" customHeight="1" x14ac:dyDescent="0.25">
      <c r="B549" s="5"/>
      <c r="C549" s="5"/>
      <c r="D549" s="5"/>
      <c r="E549" s="5"/>
      <c r="F549" s="5"/>
      <c r="G549" s="5"/>
      <c r="H549" s="5"/>
      <c r="I549" s="5"/>
      <c r="J549" s="5"/>
      <c r="K549" s="5"/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:35" ht="12.75" customHeight="1" x14ac:dyDescent="0.25">
      <c r="B550" s="5"/>
      <c r="C550" s="5"/>
      <c r="D550" s="5"/>
      <c r="E550" s="5"/>
      <c r="F550" s="5"/>
      <c r="G550" s="5"/>
      <c r="H550" s="5"/>
      <c r="I550" s="5"/>
      <c r="J550" s="5"/>
      <c r="K550" s="5"/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:35" ht="12.75" customHeight="1" x14ac:dyDescent="0.25">
      <c r="B551" s="5"/>
      <c r="C551" s="5"/>
      <c r="D551" s="5"/>
      <c r="E551" s="5"/>
      <c r="F551" s="5"/>
      <c r="G551" s="5"/>
      <c r="H551" s="5"/>
      <c r="I551" s="5"/>
      <c r="J551" s="5"/>
      <c r="K551" s="5"/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:35" ht="12.75" customHeight="1" x14ac:dyDescent="0.25">
      <c r="B552" s="5"/>
      <c r="C552" s="5"/>
      <c r="D552" s="5"/>
      <c r="E552" s="5"/>
      <c r="F552" s="5"/>
      <c r="G552" s="5"/>
      <c r="H552" s="5"/>
      <c r="I552" s="5"/>
      <c r="J552" s="5"/>
      <c r="K552" s="5"/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:35" ht="12.75" customHeight="1" x14ac:dyDescent="0.25">
      <c r="B553" s="5"/>
      <c r="C553" s="5"/>
      <c r="D553" s="5"/>
      <c r="E553" s="5"/>
      <c r="F553" s="5"/>
      <c r="G553" s="5"/>
      <c r="H553" s="5"/>
      <c r="I553" s="5"/>
      <c r="J553" s="5"/>
      <c r="K553" s="5"/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:35" ht="12.75" customHeight="1" x14ac:dyDescent="0.25">
      <c r="B554" s="5"/>
      <c r="C554" s="5"/>
      <c r="D554" s="5"/>
      <c r="E554" s="5"/>
      <c r="F554" s="5"/>
      <c r="G554" s="5"/>
      <c r="H554" s="5"/>
      <c r="I554" s="5"/>
      <c r="J554" s="5"/>
      <c r="K554" s="5"/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:35" ht="12.75" customHeight="1" x14ac:dyDescent="0.25">
      <c r="B555" s="5"/>
      <c r="C555" s="5"/>
      <c r="D555" s="5"/>
      <c r="E555" s="5"/>
      <c r="F555" s="5"/>
      <c r="G555" s="5"/>
      <c r="H555" s="5"/>
      <c r="I555" s="5"/>
      <c r="J555" s="5"/>
      <c r="K555" s="5"/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:35" ht="12.75" customHeight="1" x14ac:dyDescent="0.25">
      <c r="B556" s="5"/>
      <c r="C556" s="5"/>
      <c r="D556" s="5"/>
      <c r="E556" s="5"/>
      <c r="F556" s="5"/>
      <c r="G556" s="5"/>
      <c r="H556" s="5"/>
      <c r="I556" s="5"/>
      <c r="J556" s="5"/>
      <c r="K556" s="5"/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:35" ht="12.75" customHeight="1" x14ac:dyDescent="0.25">
      <c r="B557" s="5"/>
      <c r="C557" s="5"/>
      <c r="D557" s="5"/>
      <c r="E557" s="5"/>
      <c r="F557" s="5"/>
      <c r="G557" s="5"/>
      <c r="H557" s="5"/>
      <c r="I557" s="5"/>
      <c r="J557" s="5"/>
      <c r="K557" s="5"/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:35" ht="12.75" customHeight="1" x14ac:dyDescent="0.25">
      <c r="B558" s="5"/>
      <c r="C558" s="5"/>
      <c r="D558" s="5"/>
      <c r="E558" s="5"/>
      <c r="F558" s="5"/>
      <c r="G558" s="5"/>
      <c r="H558" s="5"/>
      <c r="I558" s="5"/>
      <c r="J558" s="5"/>
      <c r="K558" s="5"/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:35" ht="12.75" customHeight="1" x14ac:dyDescent="0.25">
      <c r="B559" s="5"/>
      <c r="C559" s="5"/>
      <c r="D559" s="5"/>
      <c r="E559" s="5"/>
      <c r="F559" s="5"/>
      <c r="G559" s="5"/>
      <c r="H559" s="5"/>
      <c r="I559" s="5"/>
      <c r="J559" s="5"/>
      <c r="K559" s="5"/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:35" ht="12.75" customHeight="1" x14ac:dyDescent="0.25">
      <c r="B560" s="5"/>
      <c r="C560" s="5"/>
      <c r="D560" s="5"/>
      <c r="E560" s="5"/>
      <c r="F560" s="5"/>
      <c r="G560" s="5"/>
      <c r="H560" s="5"/>
      <c r="I560" s="5"/>
      <c r="J560" s="5"/>
      <c r="K560" s="5"/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:35" ht="12.75" customHeight="1" x14ac:dyDescent="0.25">
      <c r="B561" s="5"/>
      <c r="C561" s="5"/>
      <c r="D561" s="5"/>
      <c r="E561" s="5"/>
      <c r="F561" s="5"/>
      <c r="G561" s="5"/>
      <c r="H561" s="5"/>
      <c r="I561" s="5"/>
      <c r="J561" s="5"/>
      <c r="K561" s="5"/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:35" ht="12.75" customHeight="1" x14ac:dyDescent="0.25">
      <c r="B562" s="5"/>
      <c r="C562" s="5"/>
      <c r="D562" s="5"/>
      <c r="E562" s="5"/>
      <c r="F562" s="5"/>
      <c r="G562" s="5"/>
      <c r="H562" s="5"/>
      <c r="I562" s="5"/>
      <c r="J562" s="5"/>
      <c r="K562" s="5"/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:35" ht="12.75" customHeight="1" x14ac:dyDescent="0.25">
      <c r="B563" s="5"/>
      <c r="C563" s="5"/>
      <c r="D563" s="5"/>
      <c r="E563" s="5"/>
      <c r="F563" s="5"/>
      <c r="G563" s="5"/>
      <c r="H563" s="5"/>
      <c r="I563" s="5"/>
      <c r="J563" s="5"/>
      <c r="K563" s="5"/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:35" ht="12.75" customHeight="1" x14ac:dyDescent="0.25">
      <c r="B564" s="5"/>
      <c r="C564" s="5"/>
      <c r="D564" s="5"/>
      <c r="E564" s="5"/>
      <c r="F564" s="5"/>
      <c r="G564" s="5"/>
      <c r="H564" s="5"/>
      <c r="I564" s="5"/>
      <c r="J564" s="5"/>
      <c r="K564" s="5"/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:35" ht="12.75" customHeight="1" x14ac:dyDescent="0.25">
      <c r="B565" s="5"/>
      <c r="C565" s="5"/>
      <c r="D565" s="5"/>
      <c r="E565" s="5"/>
      <c r="F565" s="5"/>
      <c r="G565" s="5"/>
      <c r="H565" s="5"/>
      <c r="I565" s="5"/>
      <c r="J565" s="5"/>
      <c r="K565" s="5"/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:35" ht="12.75" customHeight="1" x14ac:dyDescent="0.25">
      <c r="B566" s="5"/>
      <c r="C566" s="5"/>
      <c r="D566" s="5"/>
      <c r="E566" s="5"/>
      <c r="F566" s="5"/>
      <c r="G566" s="5"/>
      <c r="H566" s="5"/>
      <c r="I566" s="5"/>
      <c r="J566" s="5"/>
      <c r="K566" s="5"/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:35" ht="12.75" customHeight="1" x14ac:dyDescent="0.25">
      <c r="B567" s="5"/>
      <c r="C567" s="5"/>
      <c r="D567" s="5"/>
      <c r="E567" s="5"/>
      <c r="F567" s="5"/>
      <c r="G567" s="5"/>
      <c r="H567" s="5"/>
      <c r="I567" s="5"/>
      <c r="J567" s="5"/>
      <c r="K567" s="5"/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:35" ht="12.75" customHeight="1" x14ac:dyDescent="0.25">
      <c r="B568" s="5"/>
      <c r="C568" s="5"/>
      <c r="D568" s="5"/>
      <c r="E568" s="5"/>
      <c r="F568" s="5"/>
      <c r="G568" s="5"/>
      <c r="H568" s="5"/>
      <c r="I568" s="5"/>
      <c r="J568" s="5"/>
      <c r="K568" s="5"/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:35" ht="12.75" customHeight="1" x14ac:dyDescent="0.25">
      <c r="B569" s="5"/>
      <c r="C569" s="5"/>
      <c r="D569" s="5"/>
      <c r="E569" s="5"/>
      <c r="F569" s="5"/>
      <c r="G569" s="5"/>
      <c r="H569" s="5"/>
      <c r="I569" s="5"/>
      <c r="J569" s="5"/>
      <c r="K569" s="5"/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:35" ht="12.75" customHeight="1" x14ac:dyDescent="0.25">
      <c r="B570" s="5"/>
      <c r="C570" s="5"/>
      <c r="D570" s="5"/>
      <c r="E570" s="5"/>
      <c r="F570" s="5"/>
      <c r="G570" s="5"/>
      <c r="H570" s="5"/>
      <c r="I570" s="5"/>
      <c r="J570" s="5"/>
      <c r="K570" s="5"/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:35" ht="12.75" customHeight="1" x14ac:dyDescent="0.25">
      <c r="B571" s="5"/>
      <c r="C571" s="5"/>
      <c r="D571" s="5"/>
      <c r="E571" s="5"/>
      <c r="F571" s="5"/>
      <c r="G571" s="5"/>
      <c r="H571" s="5"/>
      <c r="I571" s="5"/>
      <c r="J571" s="5"/>
      <c r="K571" s="5"/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:35" ht="12.75" customHeight="1" x14ac:dyDescent="0.25">
      <c r="B572" s="5"/>
      <c r="C572" s="5"/>
      <c r="D572" s="5"/>
      <c r="E572" s="5"/>
      <c r="F572" s="5"/>
      <c r="G572" s="5"/>
      <c r="H572" s="5"/>
      <c r="I572" s="5"/>
      <c r="J572" s="5"/>
      <c r="K572" s="5"/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:35" ht="12.75" hidden="1" customHeight="1" x14ac:dyDescent="0.25">
      <c r="B573" s="5"/>
      <c r="C573" s="5"/>
      <c r="D573" s="5"/>
      <c r="E573" s="5"/>
      <c r="F573" s="5"/>
      <c r="G573" s="5"/>
      <c r="H573" s="5"/>
      <c r="I573" s="5"/>
      <c r="J573" s="5"/>
      <c r="K573" s="5"/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:35" ht="12.75" customHeight="1" x14ac:dyDescent="0.25">
      <c r="B574" s="5"/>
      <c r="C574" s="5"/>
      <c r="D574" s="5"/>
      <c r="E574" s="5"/>
      <c r="F574" s="5"/>
      <c r="G574" s="5"/>
      <c r="H574" s="5"/>
      <c r="I574" s="5"/>
      <c r="J574" s="5"/>
      <c r="K574" s="5"/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:35" ht="12.75" customHeight="1" x14ac:dyDescent="0.25">
      <c r="B575" s="5"/>
      <c r="C575" s="5"/>
      <c r="D575" s="5"/>
      <c r="E575" s="5"/>
      <c r="F575" s="5"/>
      <c r="G575" s="5"/>
      <c r="H575" s="5"/>
      <c r="I575" s="5"/>
      <c r="J575" s="5"/>
      <c r="K575" s="5"/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:35" ht="12.75" customHeight="1" x14ac:dyDescent="0.25">
      <c r="B576" s="5"/>
      <c r="C576" s="5"/>
      <c r="D576" s="5"/>
      <c r="E576" s="5"/>
      <c r="F576" s="5"/>
      <c r="G576" s="5"/>
      <c r="H576" s="5"/>
      <c r="I576" s="5"/>
      <c r="J576" s="5"/>
      <c r="K576" s="5"/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:35" ht="12.75" customHeight="1" x14ac:dyDescent="0.25">
      <c r="B577" s="5"/>
      <c r="C577" s="5"/>
      <c r="D577" s="5"/>
      <c r="E577" s="5"/>
      <c r="F577" s="5"/>
      <c r="G577" s="5"/>
      <c r="H577" s="5"/>
      <c r="I577" s="5"/>
      <c r="J577" s="5"/>
      <c r="K577" s="5"/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:35" ht="12.75" customHeight="1" x14ac:dyDescent="0.25">
      <c r="B578" s="5"/>
      <c r="C578" s="5"/>
      <c r="D578" s="5"/>
      <c r="E578" s="5"/>
      <c r="F578" s="5"/>
      <c r="G578" s="5"/>
      <c r="H578" s="5"/>
      <c r="I578" s="5"/>
      <c r="J578" s="5"/>
      <c r="K578" s="5"/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:35" ht="12.75" customHeight="1" x14ac:dyDescent="0.25">
      <c r="B579" s="5"/>
      <c r="C579" s="5"/>
      <c r="D579" s="5"/>
      <c r="E579" s="5"/>
      <c r="F579" s="5"/>
      <c r="G579" s="5"/>
      <c r="H579" s="5"/>
      <c r="I579" s="5"/>
      <c r="J579" s="5"/>
      <c r="K579" s="5"/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:35" ht="12.75" customHeight="1" x14ac:dyDescent="0.25">
      <c r="B580" s="5"/>
      <c r="C580" s="5"/>
      <c r="D580" s="5"/>
      <c r="E580" s="5"/>
      <c r="F580" s="5"/>
      <c r="G580" s="5"/>
      <c r="H580" s="5"/>
      <c r="I580" s="5"/>
      <c r="J580" s="5"/>
      <c r="K580" s="5"/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:35" ht="12.75" customHeight="1" x14ac:dyDescent="0.25">
      <c r="B581" s="5"/>
      <c r="C581" s="5"/>
      <c r="D581" s="5"/>
      <c r="E581" s="5"/>
      <c r="F581" s="5"/>
      <c r="G581" s="5"/>
      <c r="H581" s="5"/>
      <c r="I581" s="5"/>
      <c r="J581" s="5"/>
      <c r="K581" s="5"/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:35" ht="12.75" customHeight="1" x14ac:dyDescent="0.25">
      <c r="B582" s="5"/>
      <c r="C582" s="5"/>
      <c r="D582" s="5"/>
      <c r="E582" s="5"/>
      <c r="F582" s="5"/>
      <c r="G582" s="5"/>
      <c r="H582" s="5"/>
      <c r="I582" s="5"/>
      <c r="J582" s="5"/>
      <c r="K582" s="5"/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:35" ht="12.75" customHeight="1" x14ac:dyDescent="0.25">
      <c r="B583" s="5"/>
      <c r="C583" s="5"/>
      <c r="D583" s="5"/>
      <c r="E583" s="5"/>
      <c r="F583" s="5"/>
      <c r="G583" s="5"/>
      <c r="H583" s="5"/>
      <c r="I583" s="5"/>
      <c r="J583" s="5"/>
      <c r="K583" s="5"/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:35" ht="12.75" customHeight="1" x14ac:dyDescent="0.25">
      <c r="B584" s="5"/>
      <c r="C584" s="5"/>
      <c r="D584" s="5"/>
      <c r="E584" s="5"/>
      <c r="F584" s="5"/>
      <c r="G584" s="5"/>
      <c r="H584" s="5"/>
      <c r="I584" s="5"/>
      <c r="J584" s="5"/>
      <c r="K584" s="5"/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:35" ht="12.75" customHeight="1" x14ac:dyDescent="0.25">
      <c r="B585" s="5"/>
      <c r="C585" s="5"/>
      <c r="D585" s="5"/>
      <c r="E585" s="5"/>
      <c r="F585" s="5"/>
      <c r="G585" s="5"/>
      <c r="H585" s="5"/>
      <c r="I585" s="5"/>
      <c r="J585" s="5"/>
      <c r="K585" s="5"/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:35" ht="12.75" customHeight="1" x14ac:dyDescent="0.25">
      <c r="B586" s="5"/>
      <c r="C586" s="5"/>
      <c r="D586" s="5"/>
      <c r="E586" s="5"/>
      <c r="F586" s="5"/>
      <c r="G586" s="5"/>
      <c r="H586" s="5"/>
      <c r="I586" s="5"/>
      <c r="J586" s="5"/>
      <c r="K586" s="5"/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:35" ht="12.75" customHeight="1" x14ac:dyDescent="0.25">
      <c r="B587" s="5"/>
      <c r="C587" s="5"/>
      <c r="D587" s="5"/>
      <c r="E587" s="5"/>
      <c r="F587" s="5"/>
      <c r="G587" s="5"/>
      <c r="H587" s="5"/>
      <c r="I587" s="5"/>
      <c r="J587" s="5"/>
      <c r="K587" s="5"/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:35" ht="12.75" customHeight="1" x14ac:dyDescent="0.25">
      <c r="B588" s="5"/>
      <c r="C588" s="5"/>
      <c r="D588" s="5"/>
      <c r="E588" s="5"/>
      <c r="F588" s="5"/>
      <c r="G588" s="5"/>
      <c r="H588" s="5"/>
      <c r="I588" s="5"/>
      <c r="J588" s="5"/>
      <c r="K588" s="5"/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:35" ht="12.75" customHeight="1" x14ac:dyDescent="0.25">
      <c r="B589" s="5"/>
      <c r="C589" s="5"/>
      <c r="D589" s="5"/>
      <c r="E589" s="5"/>
      <c r="F589" s="5"/>
      <c r="G589" s="5"/>
      <c r="H589" s="5"/>
      <c r="I589" s="5"/>
      <c r="J589" s="5"/>
      <c r="K589" s="5"/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:35" ht="12.75" customHeight="1" x14ac:dyDescent="0.25">
      <c r="B590" s="5"/>
      <c r="C590" s="5"/>
      <c r="D590" s="5"/>
      <c r="E590" s="5"/>
      <c r="F590" s="5"/>
      <c r="G590" s="5"/>
      <c r="H590" s="5"/>
      <c r="I590" s="5"/>
      <c r="J590" s="5"/>
      <c r="K590" s="5"/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:35" ht="12.75" customHeight="1" x14ac:dyDescent="0.25">
      <c r="B591" s="5"/>
      <c r="C591" s="5"/>
      <c r="D591" s="5"/>
      <c r="E591" s="5"/>
      <c r="F591" s="5"/>
      <c r="G591" s="5"/>
      <c r="H591" s="5"/>
      <c r="I591" s="5"/>
      <c r="J591" s="5"/>
      <c r="K591" s="5"/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:35" ht="12.75" customHeight="1" x14ac:dyDescent="0.25">
      <c r="B592" s="5"/>
      <c r="C592" s="5"/>
      <c r="D592" s="5"/>
      <c r="E592" s="5"/>
      <c r="F592" s="5"/>
      <c r="G592" s="5"/>
      <c r="H592" s="5"/>
      <c r="I592" s="5"/>
      <c r="J592" s="5"/>
      <c r="K592" s="5"/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:35" ht="12.75" customHeight="1" x14ac:dyDescent="0.25">
      <c r="B593" s="5"/>
      <c r="C593" s="5"/>
      <c r="D593" s="5"/>
      <c r="E593" s="5"/>
      <c r="F593" s="5"/>
      <c r="G593" s="5"/>
      <c r="H593" s="5"/>
      <c r="I593" s="5"/>
      <c r="J593" s="5"/>
      <c r="K593" s="5"/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:35" ht="12.75" customHeight="1" x14ac:dyDescent="0.25">
      <c r="B594" s="5"/>
      <c r="C594" s="5"/>
      <c r="D594" s="5"/>
      <c r="E594" s="5"/>
      <c r="F594" s="5"/>
      <c r="G594" s="5"/>
      <c r="H594" s="5"/>
      <c r="I594" s="5"/>
      <c r="J594" s="5"/>
      <c r="K594" s="5"/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:35" ht="12.75" customHeight="1" x14ac:dyDescent="0.25">
      <c r="B595" s="5"/>
      <c r="C595" s="5"/>
      <c r="D595" s="5"/>
      <c r="E595" s="5"/>
      <c r="F595" s="5"/>
      <c r="G595" s="5"/>
      <c r="H595" s="5"/>
      <c r="I595" s="5"/>
      <c r="J595" s="5"/>
      <c r="K595" s="5"/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:35" ht="12.75" customHeight="1" x14ac:dyDescent="0.25">
      <c r="B596" s="5"/>
      <c r="C596" s="5"/>
      <c r="D596" s="5"/>
      <c r="E596" s="5"/>
      <c r="F596" s="5"/>
      <c r="G596" s="5"/>
      <c r="H596" s="5"/>
      <c r="I596" s="5"/>
      <c r="J596" s="5"/>
      <c r="K596" s="5"/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:35" ht="12.75" customHeight="1" x14ac:dyDescent="0.25">
      <c r="B597" s="5"/>
      <c r="C597" s="5"/>
      <c r="D597" s="5"/>
      <c r="E597" s="5"/>
      <c r="F597" s="5"/>
      <c r="G597" s="5"/>
      <c r="H597" s="5"/>
      <c r="I597" s="5"/>
      <c r="J597" s="5"/>
      <c r="K597" s="5"/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:35" ht="12.75" customHeight="1" x14ac:dyDescent="0.25">
      <c r="B598" s="5"/>
      <c r="C598" s="5"/>
      <c r="D598" s="5"/>
      <c r="E598" s="5"/>
      <c r="F598" s="5"/>
      <c r="G598" s="5"/>
      <c r="H598" s="5"/>
      <c r="I598" s="5"/>
      <c r="J598" s="5"/>
      <c r="K598" s="5"/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:35" ht="12.75" customHeight="1" x14ac:dyDescent="0.25">
      <c r="B599" s="5"/>
      <c r="C599" s="5"/>
      <c r="D599" s="5"/>
      <c r="E599" s="5"/>
      <c r="F599" s="5"/>
      <c r="G599" s="5"/>
      <c r="H599" s="5"/>
      <c r="I599" s="5"/>
      <c r="J599" s="5"/>
      <c r="K599" s="5"/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:35" ht="12.75" customHeight="1" x14ac:dyDescent="0.25">
      <c r="B600" s="5"/>
      <c r="C600" s="5"/>
      <c r="D600" s="5"/>
      <c r="E600" s="5"/>
      <c r="F600" s="5"/>
      <c r="G600" s="5"/>
      <c r="H600" s="5"/>
      <c r="I600" s="5"/>
      <c r="J600" s="5"/>
      <c r="K600" s="5"/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:35" ht="12.75" customHeight="1" x14ac:dyDescent="0.25">
      <c r="B601" s="5"/>
      <c r="C601" s="5"/>
      <c r="D601" s="5"/>
      <c r="E601" s="5"/>
      <c r="F601" s="5"/>
      <c r="G601" s="5"/>
      <c r="H601" s="5"/>
      <c r="I601" s="5"/>
      <c r="J601" s="5"/>
      <c r="K601" s="5"/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:35" ht="12.75" customHeight="1" x14ac:dyDescent="0.25">
      <c r="B602" s="5"/>
      <c r="C602" s="5"/>
      <c r="D602" s="5"/>
      <c r="E602" s="5"/>
      <c r="F602" s="5"/>
      <c r="G602" s="5"/>
      <c r="H602" s="5"/>
      <c r="I602" s="5"/>
      <c r="J602" s="5"/>
      <c r="K602" s="5"/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:35" ht="12.75" customHeight="1" x14ac:dyDescent="0.25">
      <c r="B603" s="5"/>
      <c r="C603" s="5"/>
      <c r="D603" s="5"/>
      <c r="E603" s="5"/>
      <c r="F603" s="5"/>
      <c r="G603" s="5"/>
      <c r="H603" s="5"/>
      <c r="I603" s="5"/>
      <c r="J603" s="5"/>
      <c r="K603" s="5"/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:35" ht="12.75" customHeight="1" x14ac:dyDescent="0.25">
      <c r="B604" s="5"/>
      <c r="C604" s="5"/>
      <c r="D604" s="5"/>
      <c r="E604" s="5"/>
      <c r="F604" s="5"/>
      <c r="G604" s="5"/>
      <c r="H604" s="5"/>
      <c r="I604" s="5"/>
      <c r="J604" s="5"/>
      <c r="K604" s="5"/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:35" ht="12.75" customHeight="1" x14ac:dyDescent="0.25">
      <c r="B605" s="5"/>
      <c r="C605" s="5"/>
      <c r="D605" s="5"/>
      <c r="E605" s="5"/>
      <c r="F605" s="5"/>
      <c r="G605" s="5"/>
      <c r="H605" s="5"/>
      <c r="I605" s="5"/>
      <c r="J605" s="5"/>
      <c r="K605" s="5"/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:35" ht="12.75" customHeight="1" x14ac:dyDescent="0.25">
      <c r="B606" s="5"/>
      <c r="C606" s="5"/>
      <c r="D606" s="5"/>
      <c r="E606" s="5"/>
      <c r="F606" s="5"/>
      <c r="G606" s="5"/>
      <c r="H606" s="5"/>
      <c r="I606" s="5"/>
      <c r="J606" s="5"/>
      <c r="K606" s="5"/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:35" ht="12.75" customHeight="1" x14ac:dyDescent="0.25">
      <c r="B607" s="5"/>
      <c r="C607" s="5"/>
      <c r="D607" s="5"/>
      <c r="E607" s="5"/>
      <c r="F607" s="5"/>
      <c r="G607" s="5"/>
      <c r="H607" s="5"/>
      <c r="I607" s="5"/>
      <c r="J607" s="5"/>
      <c r="K607" s="5"/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:35" ht="12.75" customHeight="1" x14ac:dyDescent="0.25">
      <c r="B608" s="5"/>
      <c r="C608" s="5"/>
      <c r="D608" s="5"/>
      <c r="E608" s="5"/>
      <c r="F608" s="5"/>
      <c r="G608" s="5"/>
      <c r="H608" s="5"/>
      <c r="I608" s="5"/>
      <c r="J608" s="5"/>
      <c r="K608" s="5"/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:35" ht="12.75" customHeight="1" x14ac:dyDescent="0.25">
      <c r="B609" s="5"/>
      <c r="C609" s="5"/>
      <c r="D609" s="5"/>
      <c r="E609" s="5"/>
      <c r="F609" s="5"/>
      <c r="G609" s="5"/>
      <c r="H609" s="5"/>
      <c r="I609" s="5"/>
      <c r="J609" s="5"/>
      <c r="K609" s="5"/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:35" ht="12.75" customHeight="1" x14ac:dyDescent="0.25">
      <c r="B610" s="5"/>
      <c r="C610" s="5"/>
      <c r="D610" s="5"/>
      <c r="E610" s="5"/>
      <c r="F610" s="5"/>
      <c r="G610" s="5"/>
      <c r="H610" s="5"/>
      <c r="I610" s="5"/>
      <c r="J610" s="5"/>
      <c r="K610" s="5"/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:35" ht="12.75" customHeight="1" x14ac:dyDescent="0.25">
      <c r="B611" s="5"/>
      <c r="C611" s="5"/>
      <c r="D611" s="5"/>
      <c r="E611" s="5"/>
      <c r="F611" s="5"/>
      <c r="G611" s="5"/>
      <c r="H611" s="5"/>
      <c r="I611" s="5"/>
      <c r="J611" s="5"/>
      <c r="K611" s="5"/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:35" ht="12.75" customHeight="1" x14ac:dyDescent="0.25">
      <c r="B612" s="5"/>
      <c r="C612" s="5"/>
      <c r="D612" s="5"/>
      <c r="E612" s="5"/>
      <c r="F612" s="5"/>
      <c r="G612" s="5"/>
      <c r="H612" s="5"/>
      <c r="I612" s="5"/>
      <c r="J612" s="5"/>
      <c r="K612" s="5"/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:35" ht="12.75" customHeight="1" x14ac:dyDescent="0.25">
      <c r="B613" s="5"/>
      <c r="C613" s="5"/>
      <c r="D613" s="5"/>
      <c r="E613" s="5"/>
      <c r="F613" s="5"/>
      <c r="G613" s="5"/>
      <c r="H613" s="5"/>
      <c r="I613" s="5"/>
      <c r="J613" s="5"/>
      <c r="K613" s="5"/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:35" ht="12.75" customHeight="1" x14ac:dyDescent="0.25">
      <c r="B614" s="5"/>
      <c r="C614" s="5"/>
      <c r="D614" s="5"/>
      <c r="E614" s="5"/>
      <c r="F614" s="5"/>
      <c r="G614" s="5"/>
      <c r="H614" s="5"/>
      <c r="I614" s="5"/>
      <c r="J614" s="5"/>
      <c r="K614" s="5"/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:35" ht="12.75" customHeight="1" x14ac:dyDescent="0.25">
      <c r="B615" s="5"/>
      <c r="C615" s="5"/>
      <c r="D615" s="5"/>
      <c r="E615" s="5"/>
      <c r="F615" s="5"/>
      <c r="G615" s="5"/>
      <c r="H615" s="5"/>
      <c r="I615" s="5"/>
      <c r="J615" s="5"/>
      <c r="K615" s="5"/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:35" ht="12.75" customHeight="1" x14ac:dyDescent="0.25">
      <c r="B616" s="5"/>
      <c r="C616" s="5"/>
      <c r="D616" s="5"/>
      <c r="E616" s="5"/>
      <c r="F616" s="5"/>
      <c r="G616" s="5"/>
      <c r="H616" s="5"/>
      <c r="I616" s="5"/>
      <c r="J616" s="5"/>
      <c r="K616" s="5"/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:35" ht="12.75" customHeight="1" x14ac:dyDescent="0.25">
      <c r="B617" s="5"/>
      <c r="C617" s="5"/>
      <c r="D617" s="5"/>
      <c r="E617" s="5"/>
      <c r="F617" s="5"/>
      <c r="G617" s="5"/>
      <c r="H617" s="5"/>
      <c r="I617" s="5"/>
      <c r="J617" s="5"/>
      <c r="K617" s="5"/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:35" ht="12.75" customHeight="1" x14ac:dyDescent="0.25">
      <c r="B618" s="5"/>
      <c r="C618" s="5"/>
      <c r="D618" s="5"/>
      <c r="E618" s="5"/>
      <c r="F618" s="5"/>
      <c r="G618" s="5"/>
      <c r="H618" s="5"/>
      <c r="I618" s="5"/>
      <c r="J618" s="5"/>
      <c r="K618" s="5"/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:35" ht="12.75" customHeight="1" x14ac:dyDescent="0.25">
      <c r="B619" s="5"/>
      <c r="C619" s="5"/>
      <c r="D619" s="5"/>
      <c r="E619" s="5"/>
      <c r="F619" s="5"/>
      <c r="G619" s="5"/>
      <c r="H619" s="5"/>
      <c r="I619" s="5"/>
      <c r="J619" s="5"/>
      <c r="K619" s="5"/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:35" ht="12.75" customHeight="1" x14ac:dyDescent="0.25">
      <c r="B620" s="5"/>
      <c r="C620" s="5"/>
      <c r="D620" s="5"/>
      <c r="E620" s="5"/>
      <c r="F620" s="5"/>
      <c r="G620" s="5"/>
      <c r="H620" s="5"/>
      <c r="I620" s="5"/>
      <c r="J620" s="5"/>
      <c r="K620" s="5"/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:35" ht="12.75" customHeight="1" x14ac:dyDescent="0.25">
      <c r="B621" s="5"/>
      <c r="C621" s="5"/>
      <c r="D621" s="5"/>
      <c r="E621" s="5"/>
      <c r="F621" s="5"/>
      <c r="G621" s="5"/>
      <c r="H621" s="5"/>
      <c r="I621" s="5"/>
      <c r="J621" s="5"/>
      <c r="K621" s="5"/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:35" ht="12.75" customHeight="1" x14ac:dyDescent="0.25">
      <c r="B622" s="5"/>
      <c r="C622" s="5"/>
      <c r="D622" s="5"/>
      <c r="E622" s="5"/>
      <c r="F622" s="5"/>
      <c r="G622" s="5"/>
      <c r="H622" s="5"/>
      <c r="I622" s="5"/>
      <c r="J622" s="5"/>
      <c r="K622" s="5"/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:35" ht="12.75" customHeight="1" x14ac:dyDescent="0.25">
      <c r="B623" s="5"/>
      <c r="C623" s="5"/>
      <c r="D623" s="5"/>
      <c r="E623" s="5"/>
      <c r="F623" s="5"/>
      <c r="G623" s="5"/>
      <c r="H623" s="5"/>
      <c r="I623" s="5"/>
      <c r="J623" s="5"/>
      <c r="K623" s="5"/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:35" ht="12.75" customHeight="1" x14ac:dyDescent="0.25">
      <c r="B624" s="5"/>
      <c r="C624" s="5"/>
      <c r="D624" s="5"/>
      <c r="E624" s="5"/>
      <c r="F624" s="5"/>
      <c r="G624" s="5"/>
      <c r="H624" s="5"/>
      <c r="I624" s="5"/>
      <c r="J624" s="5"/>
      <c r="K624" s="5"/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:35" ht="12.75" customHeight="1" x14ac:dyDescent="0.25">
      <c r="B625" s="5"/>
      <c r="C625" s="5"/>
      <c r="D625" s="5"/>
      <c r="E625" s="5"/>
      <c r="F625" s="5"/>
      <c r="G625" s="5"/>
      <c r="H625" s="5"/>
      <c r="I625" s="5"/>
      <c r="J625" s="5"/>
      <c r="K625" s="5"/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:35" ht="12.75" customHeight="1" x14ac:dyDescent="0.25">
      <c r="B626" s="5"/>
      <c r="C626" s="5"/>
      <c r="D626" s="5"/>
      <c r="E626" s="5"/>
      <c r="F626" s="5"/>
      <c r="G626" s="5"/>
      <c r="H626" s="5"/>
      <c r="I626" s="5"/>
      <c r="J626" s="5"/>
      <c r="K626" s="5"/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:35" ht="12.75" customHeight="1" x14ac:dyDescent="0.25">
      <c r="B627" s="5"/>
      <c r="C627" s="5"/>
      <c r="D627" s="5"/>
      <c r="E627" s="5"/>
      <c r="F627" s="5"/>
      <c r="G627" s="5"/>
      <c r="H627" s="5"/>
      <c r="I627" s="5"/>
      <c r="J627" s="5"/>
      <c r="K627" s="5"/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:35" ht="12.75" customHeight="1" x14ac:dyDescent="0.25">
      <c r="B628" s="5"/>
      <c r="C628" s="5"/>
      <c r="D628" s="5"/>
      <c r="E628" s="5"/>
      <c r="F628" s="5"/>
      <c r="G628" s="5"/>
      <c r="H628" s="5"/>
      <c r="I628" s="5"/>
      <c r="J628" s="5"/>
      <c r="K628" s="5"/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:35" ht="12.75" customHeight="1" x14ac:dyDescent="0.25">
      <c r="B629" s="5"/>
      <c r="C629" s="5"/>
      <c r="D629" s="5"/>
      <c r="E629" s="5"/>
      <c r="F629" s="5"/>
      <c r="G629" s="5"/>
      <c r="H629" s="5"/>
      <c r="I629" s="5"/>
      <c r="J629" s="5"/>
      <c r="K629" s="5"/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:35" ht="12.75" customHeight="1" x14ac:dyDescent="0.25">
      <c r="B630" s="5"/>
      <c r="C630" s="5"/>
      <c r="D630" s="5"/>
      <c r="E630" s="5"/>
      <c r="F630" s="5"/>
      <c r="G630" s="5"/>
      <c r="H630" s="5"/>
      <c r="I630" s="5"/>
      <c r="J630" s="5"/>
      <c r="K630" s="5"/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:35" ht="12.75" customHeight="1" x14ac:dyDescent="0.25">
      <c r="B631" s="5"/>
      <c r="C631" s="5"/>
      <c r="D631" s="5"/>
      <c r="E631" s="5"/>
      <c r="F631" s="5"/>
      <c r="G631" s="5"/>
      <c r="H631" s="5"/>
      <c r="I631" s="5"/>
      <c r="J631" s="5"/>
      <c r="K631" s="5"/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:35" ht="12.75" customHeight="1" x14ac:dyDescent="0.25">
      <c r="B632" s="5"/>
      <c r="C632" s="5"/>
      <c r="D632" s="5"/>
      <c r="E632" s="5"/>
      <c r="F632" s="5"/>
      <c r="G632" s="5"/>
      <c r="H632" s="5"/>
      <c r="I632" s="5"/>
      <c r="J632" s="5"/>
      <c r="K632" s="5"/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:35" ht="12.75" customHeight="1" x14ac:dyDescent="0.25">
      <c r="B633" s="5"/>
      <c r="C633" s="5"/>
      <c r="D633" s="5"/>
      <c r="E633" s="5"/>
      <c r="F633" s="5"/>
      <c r="G633" s="5"/>
      <c r="H633" s="5"/>
      <c r="I633" s="5"/>
      <c r="J633" s="5"/>
      <c r="K633" s="5"/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:35" ht="12.75" customHeight="1" x14ac:dyDescent="0.25">
      <c r="B634" s="5"/>
      <c r="C634" s="5"/>
      <c r="D634" s="5"/>
      <c r="E634" s="5"/>
      <c r="F634" s="5"/>
      <c r="G634" s="5"/>
      <c r="H634" s="5"/>
      <c r="I634" s="5"/>
      <c r="J634" s="5"/>
      <c r="K634" s="5"/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:35" ht="12.75" customHeight="1" x14ac:dyDescent="0.25">
      <c r="B635" s="5"/>
      <c r="C635" s="5"/>
      <c r="D635" s="5"/>
      <c r="E635" s="5"/>
      <c r="F635" s="5"/>
      <c r="G635" s="5"/>
      <c r="H635" s="5"/>
      <c r="I635" s="5"/>
      <c r="J635" s="5"/>
      <c r="K635" s="5"/>
      <c r="V635" s="72"/>
      <c r="W635" s="72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:35" ht="12.75" customHeight="1" x14ac:dyDescent="0.25">
      <c r="B636" s="5"/>
      <c r="C636" s="5"/>
      <c r="D636" s="5"/>
      <c r="E636" s="5"/>
      <c r="F636" s="5"/>
      <c r="G636" s="5"/>
      <c r="H636" s="5"/>
      <c r="I636" s="5"/>
      <c r="J636" s="5"/>
      <c r="K636" s="5"/>
      <c r="V636" s="72"/>
      <c r="W636" s="72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:35" ht="12.75" customHeight="1" x14ac:dyDescent="0.25">
      <c r="B637" s="5"/>
      <c r="C637" s="5"/>
      <c r="D637" s="5"/>
      <c r="E637" s="5"/>
      <c r="F637" s="5"/>
      <c r="G637" s="5"/>
      <c r="H637" s="5"/>
      <c r="I637" s="5"/>
      <c r="J637" s="5"/>
      <c r="K637" s="5"/>
      <c r="V637" s="72"/>
      <c r="W637" s="72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:35" ht="12.75" customHeight="1" x14ac:dyDescent="0.25">
      <c r="B638" s="5"/>
      <c r="C638" s="5"/>
      <c r="D638" s="5"/>
      <c r="E638" s="5"/>
      <c r="F638" s="5"/>
      <c r="G638" s="5"/>
      <c r="H638" s="5"/>
      <c r="I638" s="5"/>
      <c r="J638" s="5"/>
      <c r="K638" s="5"/>
      <c r="V638" s="72"/>
      <c r="W638" s="72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:35" ht="12.75" customHeight="1" x14ac:dyDescent="0.25">
      <c r="B639" s="5"/>
      <c r="C639" s="5"/>
      <c r="D639" s="5"/>
      <c r="E639" s="5"/>
      <c r="F639" s="5"/>
      <c r="G639" s="5"/>
      <c r="H639" s="5"/>
      <c r="I639" s="5"/>
      <c r="J639" s="5"/>
      <c r="K639" s="5"/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:35" ht="12.75" customHeight="1" x14ac:dyDescent="0.25">
      <c r="B640" s="5"/>
      <c r="C640" s="5"/>
      <c r="D640" s="5"/>
      <c r="E640" s="5"/>
      <c r="F640" s="5"/>
      <c r="G640" s="5"/>
      <c r="H640" s="5"/>
      <c r="I640" s="5"/>
      <c r="J640" s="5"/>
      <c r="K640" s="5"/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:35" ht="12.75" customHeight="1" x14ac:dyDescent="0.25">
      <c r="B641" s="5"/>
      <c r="C641" s="5"/>
      <c r="D641" s="5"/>
      <c r="E641" s="5"/>
      <c r="F641" s="5"/>
      <c r="G641" s="5"/>
      <c r="H641" s="5"/>
      <c r="I641" s="5"/>
      <c r="J641" s="5"/>
      <c r="K641" s="5"/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:35" ht="12.75" customHeight="1" x14ac:dyDescent="0.25">
      <c r="B642" s="5"/>
      <c r="C642" s="5"/>
      <c r="D642" s="5"/>
      <c r="E642" s="5"/>
      <c r="F642" s="5"/>
      <c r="G642" s="5"/>
      <c r="H642" s="5"/>
      <c r="I642" s="5"/>
      <c r="J642" s="5"/>
      <c r="K642" s="5"/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:35" ht="12.75" customHeight="1" x14ac:dyDescent="0.25">
      <c r="B643" s="5"/>
      <c r="C643" s="5"/>
      <c r="D643" s="5"/>
      <c r="E643" s="5"/>
      <c r="F643" s="5"/>
      <c r="G643" s="5"/>
      <c r="H643" s="5"/>
      <c r="I643" s="5"/>
      <c r="J643" s="5"/>
      <c r="K643" s="5"/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:35" ht="12.75" customHeight="1" x14ac:dyDescent="0.25">
      <c r="B644" s="5"/>
      <c r="C644" s="5"/>
      <c r="D644" s="5"/>
      <c r="E644" s="5"/>
      <c r="F644" s="5"/>
      <c r="G644" s="5"/>
      <c r="H644" s="5"/>
      <c r="I644" s="5"/>
      <c r="J644" s="5"/>
      <c r="K644" s="5"/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:35" ht="12.75" customHeight="1" x14ac:dyDescent="0.25">
      <c r="B645" s="5"/>
      <c r="C645" s="5"/>
      <c r="D645" s="5"/>
      <c r="E645" s="5"/>
      <c r="F645" s="5"/>
      <c r="G645" s="5"/>
      <c r="H645" s="5"/>
      <c r="I645" s="5"/>
      <c r="J645" s="5"/>
      <c r="K645" s="5"/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:35" ht="12.75" customHeight="1" x14ac:dyDescent="0.25">
      <c r="B646" s="5"/>
      <c r="C646" s="5"/>
      <c r="D646" s="5"/>
      <c r="E646" s="5"/>
      <c r="F646" s="5"/>
      <c r="G646" s="5"/>
      <c r="H646" s="5"/>
      <c r="I646" s="5"/>
      <c r="J646" s="5"/>
      <c r="K646" s="5"/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:35" ht="12.75" customHeight="1" x14ac:dyDescent="0.25">
      <c r="B647" s="5"/>
      <c r="C647" s="5"/>
      <c r="D647" s="5"/>
      <c r="E647" s="5"/>
      <c r="F647" s="5"/>
      <c r="G647" s="5"/>
      <c r="H647" s="5"/>
      <c r="I647" s="5"/>
      <c r="J647" s="5"/>
      <c r="K647" s="5"/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:35" ht="12.75" customHeight="1" x14ac:dyDescent="0.25">
      <c r="B648" s="5"/>
      <c r="C648" s="5"/>
      <c r="D648" s="5"/>
      <c r="E648" s="5"/>
      <c r="F648" s="5"/>
      <c r="G648" s="5"/>
      <c r="H648" s="5"/>
      <c r="I648" s="5"/>
      <c r="J648" s="5"/>
      <c r="K648" s="5"/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:35" ht="12.75" customHeight="1" x14ac:dyDescent="0.25">
      <c r="B649" s="5"/>
      <c r="C649" s="5"/>
      <c r="D649" s="5"/>
      <c r="E649" s="5"/>
      <c r="F649" s="5"/>
      <c r="G649" s="5"/>
      <c r="H649" s="5"/>
      <c r="I649" s="5"/>
      <c r="J649" s="5"/>
      <c r="K649" s="5"/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:35" ht="12.75" customHeight="1" x14ac:dyDescent="0.25">
      <c r="B650" s="5"/>
      <c r="C650" s="5"/>
      <c r="D650" s="5"/>
      <c r="E650" s="5"/>
      <c r="F650" s="5"/>
      <c r="G650" s="5"/>
      <c r="H650" s="5"/>
      <c r="I650" s="5"/>
      <c r="J650" s="5"/>
      <c r="K650" s="5"/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:35" ht="12.75" customHeight="1" x14ac:dyDescent="0.25">
      <c r="B651" s="5"/>
      <c r="C651" s="5"/>
      <c r="D651" s="5"/>
      <c r="E651" s="5"/>
      <c r="F651" s="5"/>
      <c r="G651" s="5"/>
      <c r="H651" s="5"/>
      <c r="I651" s="5"/>
      <c r="J651" s="5"/>
      <c r="K651" s="5"/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:35" ht="12.75" customHeight="1" x14ac:dyDescent="0.25">
      <c r="B652" s="5"/>
      <c r="C652" s="5"/>
      <c r="D652" s="5"/>
      <c r="E652" s="5"/>
      <c r="F652" s="5"/>
      <c r="G652" s="5"/>
      <c r="H652" s="5"/>
      <c r="I652" s="5"/>
      <c r="J652" s="5"/>
      <c r="K652" s="5"/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:35" ht="12.75" customHeight="1" x14ac:dyDescent="0.25">
      <c r="B653" s="5"/>
      <c r="C653" s="5"/>
      <c r="D653" s="5"/>
      <c r="E653" s="5"/>
      <c r="F653" s="5"/>
      <c r="G653" s="5"/>
      <c r="H653" s="5"/>
      <c r="I653" s="5"/>
      <c r="J653" s="5"/>
      <c r="K653" s="5"/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:35" ht="12.75" customHeight="1" x14ac:dyDescent="0.25">
      <c r="B654" s="5"/>
      <c r="C654" s="5"/>
      <c r="D654" s="5"/>
      <c r="E654" s="5"/>
      <c r="F654" s="5"/>
      <c r="G654" s="5"/>
      <c r="H654" s="5"/>
      <c r="I654" s="5"/>
      <c r="J654" s="5"/>
      <c r="K654" s="5"/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:35" ht="12.75" customHeight="1" x14ac:dyDescent="0.25">
      <c r="B655" s="5"/>
      <c r="C655" s="5"/>
      <c r="D655" s="5"/>
      <c r="E655" s="5"/>
      <c r="F655" s="5"/>
      <c r="G655" s="5"/>
      <c r="H655" s="5"/>
      <c r="I655" s="5"/>
      <c r="J655" s="5"/>
      <c r="K655" s="5"/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:35" ht="12.75" customHeight="1" x14ac:dyDescent="0.25">
      <c r="B656" s="5"/>
      <c r="C656" s="5"/>
      <c r="D656" s="5"/>
      <c r="E656" s="5"/>
      <c r="F656" s="5"/>
      <c r="G656" s="5"/>
      <c r="H656" s="5"/>
      <c r="I656" s="5"/>
      <c r="J656" s="5"/>
      <c r="K656" s="5"/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:35" ht="12.75" customHeight="1" x14ac:dyDescent="0.25">
      <c r="B657" s="5"/>
      <c r="C657" s="5"/>
      <c r="D657" s="5"/>
      <c r="E657" s="5"/>
      <c r="F657" s="5"/>
      <c r="G657" s="5"/>
      <c r="H657" s="5"/>
      <c r="I657" s="5"/>
      <c r="J657" s="5"/>
      <c r="K657" s="5"/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:35" ht="12.75" customHeight="1" x14ac:dyDescent="0.25">
      <c r="B658" s="5"/>
      <c r="C658" s="5"/>
      <c r="D658" s="5"/>
      <c r="E658" s="5"/>
      <c r="F658" s="5"/>
      <c r="G658" s="5"/>
      <c r="H658" s="5"/>
      <c r="I658" s="5"/>
      <c r="J658" s="5"/>
      <c r="K658" s="5"/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:35" ht="12.75" customHeight="1" x14ac:dyDescent="0.25">
      <c r="B659" s="5"/>
      <c r="C659" s="5"/>
      <c r="D659" s="5"/>
      <c r="E659" s="5"/>
      <c r="F659" s="5"/>
      <c r="G659" s="5"/>
      <c r="H659" s="5"/>
      <c r="I659" s="5"/>
      <c r="J659" s="5"/>
      <c r="K659" s="5"/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:35" ht="12.75" customHeight="1" x14ac:dyDescent="0.25">
      <c r="B660" s="5"/>
      <c r="C660" s="5"/>
      <c r="D660" s="5"/>
      <c r="E660" s="5"/>
      <c r="F660" s="5"/>
      <c r="G660" s="5"/>
      <c r="H660" s="5"/>
      <c r="I660" s="5"/>
      <c r="J660" s="5"/>
      <c r="K660" s="5"/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:35" ht="12.75" customHeight="1" x14ac:dyDescent="0.25">
      <c r="B661" s="5"/>
      <c r="C661" s="5"/>
      <c r="D661" s="5"/>
      <c r="E661" s="5"/>
      <c r="F661" s="5"/>
      <c r="G661" s="5"/>
      <c r="H661" s="5"/>
      <c r="I661" s="5"/>
      <c r="J661" s="5"/>
      <c r="K661" s="5"/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:35" ht="12.75" customHeight="1" x14ac:dyDescent="0.25">
      <c r="B662" s="5"/>
      <c r="C662" s="5"/>
      <c r="D662" s="5"/>
      <c r="E662" s="5"/>
      <c r="F662" s="5"/>
      <c r="G662" s="5"/>
      <c r="H662" s="5"/>
      <c r="I662" s="5"/>
      <c r="J662" s="5"/>
      <c r="K662" s="5"/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:35" ht="12.75" customHeight="1" x14ac:dyDescent="0.25">
      <c r="B663" s="5"/>
      <c r="C663" s="5"/>
      <c r="D663" s="5"/>
      <c r="E663" s="5"/>
      <c r="F663" s="5"/>
      <c r="G663" s="5"/>
      <c r="H663" s="5"/>
      <c r="I663" s="5"/>
      <c r="J663" s="5"/>
      <c r="K663" s="5"/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:35" ht="12.75" customHeight="1" x14ac:dyDescent="0.25">
      <c r="B664" s="5"/>
      <c r="C664" s="5"/>
      <c r="D664" s="5"/>
      <c r="E664" s="5"/>
      <c r="F664" s="5"/>
      <c r="G664" s="5"/>
      <c r="H664" s="5"/>
      <c r="I664" s="5"/>
      <c r="J664" s="5"/>
      <c r="K664" s="5"/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:35" ht="12.75" customHeight="1" x14ac:dyDescent="0.25">
      <c r="B665" s="5"/>
      <c r="C665" s="5"/>
      <c r="D665" s="5"/>
      <c r="E665" s="5"/>
      <c r="F665" s="5"/>
      <c r="G665" s="5"/>
      <c r="H665" s="5"/>
      <c r="I665" s="5"/>
      <c r="J665" s="5"/>
      <c r="K665" s="5"/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:35" ht="12.75" customHeight="1" x14ac:dyDescent="0.25">
      <c r="B666" s="5"/>
      <c r="C666" s="5"/>
      <c r="D666" s="5"/>
      <c r="E666" s="5"/>
      <c r="F666" s="5"/>
      <c r="G666" s="5"/>
      <c r="H666" s="5"/>
      <c r="I666" s="5"/>
      <c r="J666" s="5"/>
      <c r="K666" s="5"/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:35" ht="12.75" customHeight="1" x14ac:dyDescent="0.25">
      <c r="B667" s="5"/>
      <c r="C667" s="5"/>
      <c r="D667" s="5"/>
      <c r="E667" s="5"/>
      <c r="F667" s="5"/>
      <c r="G667" s="5"/>
      <c r="H667" s="5"/>
      <c r="I667" s="5"/>
      <c r="J667" s="5"/>
      <c r="K667" s="5"/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:35" ht="12.75" customHeight="1" x14ac:dyDescent="0.25">
      <c r="B668" s="5"/>
      <c r="C668" s="5"/>
      <c r="D668" s="5"/>
      <c r="E668" s="5"/>
      <c r="F668" s="5"/>
      <c r="G668" s="5"/>
      <c r="H668" s="5"/>
      <c r="I668" s="5"/>
      <c r="J668" s="5"/>
      <c r="K668" s="5"/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:35" ht="12.75" customHeight="1" x14ac:dyDescent="0.25">
      <c r="B669" s="5"/>
      <c r="C669" s="5"/>
      <c r="D669" s="5"/>
      <c r="E669" s="5"/>
      <c r="F669" s="5"/>
      <c r="G669" s="5"/>
      <c r="H669" s="5"/>
      <c r="I669" s="5"/>
      <c r="J669" s="5"/>
      <c r="K669" s="5"/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:35" ht="12.75" customHeight="1" x14ac:dyDescent="0.25">
      <c r="B670" s="5"/>
      <c r="C670" s="5"/>
      <c r="D670" s="5"/>
      <c r="E670" s="5"/>
      <c r="F670" s="5"/>
      <c r="G670" s="5"/>
      <c r="H670" s="5"/>
      <c r="I670" s="5"/>
      <c r="J670" s="5"/>
      <c r="K670" s="5"/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:35" ht="12.75" customHeight="1" x14ac:dyDescent="0.25">
      <c r="B671" s="5"/>
      <c r="C671" s="5"/>
      <c r="D671" s="5"/>
      <c r="E671" s="5"/>
      <c r="F671" s="5"/>
      <c r="G671" s="5"/>
      <c r="H671" s="5"/>
      <c r="I671" s="5"/>
      <c r="J671" s="5"/>
      <c r="K671" s="5"/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:35" ht="12.75" customHeight="1" x14ac:dyDescent="0.25">
      <c r="B672" s="5"/>
      <c r="C672" s="5"/>
      <c r="D672" s="5"/>
      <c r="E672" s="5"/>
      <c r="F672" s="5"/>
      <c r="G672" s="5"/>
      <c r="H672" s="5"/>
      <c r="I672" s="5"/>
      <c r="J672" s="5"/>
      <c r="K672" s="5"/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:35" ht="12.75" customHeight="1" x14ac:dyDescent="0.25">
      <c r="B673" s="5"/>
      <c r="C673" s="5"/>
      <c r="D673" s="5"/>
      <c r="E673" s="5"/>
      <c r="F673" s="5"/>
      <c r="G673" s="5"/>
      <c r="H673" s="5"/>
      <c r="I673" s="5"/>
      <c r="J673" s="5"/>
      <c r="K673" s="5"/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:35" ht="12.75" customHeight="1" x14ac:dyDescent="0.25">
      <c r="B674" s="5"/>
      <c r="C674" s="5"/>
      <c r="D674" s="5"/>
      <c r="E674" s="5"/>
      <c r="F674" s="5"/>
      <c r="G674" s="5"/>
      <c r="H674" s="5"/>
      <c r="I674" s="5"/>
      <c r="J674" s="5"/>
      <c r="K674" s="5"/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:35" ht="12.75" customHeight="1" x14ac:dyDescent="0.25">
      <c r="B675" s="5"/>
      <c r="C675" s="5"/>
      <c r="D675" s="5"/>
      <c r="E675" s="5"/>
      <c r="F675" s="5"/>
      <c r="G675" s="5"/>
      <c r="H675" s="5"/>
      <c r="I675" s="5"/>
      <c r="J675" s="5"/>
      <c r="K675" s="5"/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:35" ht="12.75" customHeight="1" x14ac:dyDescent="0.25">
      <c r="B676" s="5"/>
      <c r="C676" s="5"/>
      <c r="D676" s="5"/>
      <c r="E676" s="5"/>
      <c r="F676" s="5"/>
      <c r="G676" s="5"/>
      <c r="H676" s="5"/>
      <c r="I676" s="5"/>
      <c r="J676" s="5"/>
      <c r="K676" s="5"/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:35" ht="12.75" customHeight="1" x14ac:dyDescent="0.25">
      <c r="B677" s="5"/>
      <c r="C677" s="5"/>
      <c r="D677" s="5"/>
      <c r="E677" s="5"/>
      <c r="F677" s="5"/>
      <c r="G677" s="5"/>
      <c r="H677" s="5"/>
      <c r="I677" s="5"/>
      <c r="J677" s="5"/>
      <c r="K677" s="5"/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:35" ht="12.75" customHeight="1" x14ac:dyDescent="0.25">
      <c r="B678" s="5"/>
      <c r="C678" s="5"/>
      <c r="D678" s="5"/>
      <c r="E678" s="5"/>
      <c r="F678" s="5"/>
      <c r="G678" s="5"/>
      <c r="H678" s="5"/>
      <c r="I678" s="5"/>
      <c r="J678" s="5"/>
      <c r="K678" s="5"/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:35" ht="12.75" customHeight="1" x14ac:dyDescent="0.25">
      <c r="B679" s="5"/>
      <c r="C679" s="5"/>
      <c r="D679" s="5"/>
      <c r="E679" s="5"/>
      <c r="F679" s="5"/>
      <c r="G679" s="5"/>
      <c r="H679" s="5"/>
      <c r="I679" s="5"/>
      <c r="J679" s="5"/>
      <c r="K679" s="5"/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:35" ht="12.75" customHeight="1" x14ac:dyDescent="0.25">
      <c r="B680" s="5"/>
      <c r="C680" s="5"/>
      <c r="D680" s="5"/>
      <c r="E680" s="5"/>
      <c r="F680" s="5"/>
      <c r="G680" s="5"/>
      <c r="H680" s="5"/>
      <c r="I680" s="5"/>
      <c r="J680" s="5"/>
      <c r="K680" s="5"/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:35" ht="12.75" customHeight="1" x14ac:dyDescent="0.25">
      <c r="B681" s="5"/>
      <c r="C681" s="5"/>
      <c r="D681" s="5"/>
      <c r="E681" s="5"/>
      <c r="F681" s="5"/>
      <c r="G681" s="5"/>
      <c r="H681" s="5"/>
      <c r="I681" s="5"/>
      <c r="J681" s="5"/>
      <c r="K681" s="5"/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:35" ht="12.75" customHeight="1" x14ac:dyDescent="0.25">
      <c r="B682" s="5"/>
      <c r="C682" s="5"/>
      <c r="D682" s="5"/>
      <c r="E682" s="5"/>
      <c r="F682" s="5"/>
      <c r="G682" s="5"/>
      <c r="H682" s="5"/>
      <c r="I682" s="5"/>
      <c r="J682" s="5"/>
      <c r="K682" s="5"/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:35" ht="12.75" customHeight="1" x14ac:dyDescent="0.25">
      <c r="B683" s="5"/>
      <c r="C683" s="5"/>
      <c r="D683" s="5"/>
      <c r="E683" s="5"/>
      <c r="F683" s="5"/>
      <c r="G683" s="5"/>
      <c r="H683" s="5"/>
      <c r="I683" s="5"/>
      <c r="J683" s="5"/>
      <c r="K683" s="5"/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:35" ht="12.75" customHeight="1" x14ac:dyDescent="0.25">
      <c r="B684" s="5"/>
      <c r="C684" s="5"/>
      <c r="D684" s="5"/>
      <c r="E684" s="5"/>
      <c r="F684" s="5"/>
      <c r="G684" s="5"/>
      <c r="H684" s="5"/>
      <c r="I684" s="5"/>
      <c r="J684" s="5"/>
      <c r="K684" s="5"/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:35" ht="12.75" customHeight="1" x14ac:dyDescent="0.25">
      <c r="B685" s="5"/>
      <c r="C685" s="5"/>
      <c r="D685" s="5"/>
      <c r="E685" s="5"/>
      <c r="F685" s="5"/>
      <c r="G685" s="5"/>
      <c r="H685" s="5"/>
      <c r="I685" s="5"/>
      <c r="J685" s="5"/>
      <c r="K685" s="5"/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:35" ht="12.75" customHeight="1" x14ac:dyDescent="0.25">
      <c r="B686" s="5"/>
      <c r="C686" s="5"/>
      <c r="D686" s="5"/>
      <c r="E686" s="5"/>
      <c r="F686" s="5"/>
      <c r="G686" s="5"/>
      <c r="H686" s="5"/>
      <c r="I686" s="5"/>
      <c r="J686" s="5"/>
      <c r="K686" s="5"/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:35" ht="12.75" customHeight="1" x14ac:dyDescent="0.25">
      <c r="B687" s="5"/>
      <c r="C687" s="5"/>
      <c r="D687" s="5"/>
      <c r="E687" s="5"/>
      <c r="F687" s="5"/>
      <c r="G687" s="5"/>
      <c r="H687" s="5"/>
      <c r="I687" s="5"/>
      <c r="J687" s="5"/>
      <c r="K687" s="5"/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:35" ht="12.75" customHeight="1" x14ac:dyDescent="0.25">
      <c r="B688" s="5"/>
      <c r="C688" s="5"/>
      <c r="D688" s="5"/>
      <c r="E688" s="5"/>
      <c r="F688" s="5"/>
      <c r="G688" s="5"/>
      <c r="H688" s="5"/>
      <c r="I688" s="5"/>
      <c r="J688" s="5"/>
      <c r="K688" s="5"/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:35" ht="12.75" customHeight="1" x14ac:dyDescent="0.25">
      <c r="B689" s="5"/>
      <c r="C689" s="5"/>
      <c r="D689" s="5"/>
      <c r="E689" s="5"/>
      <c r="F689" s="5"/>
      <c r="G689" s="5"/>
      <c r="H689" s="5"/>
      <c r="I689" s="5"/>
      <c r="J689" s="5"/>
      <c r="K689" s="5"/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:35" ht="12.75" customHeight="1" x14ac:dyDescent="0.25">
      <c r="B690" s="5"/>
      <c r="C690" s="5"/>
      <c r="D690" s="5"/>
      <c r="E690" s="5"/>
      <c r="F690" s="5"/>
      <c r="G690" s="5"/>
      <c r="H690" s="5"/>
      <c r="I690" s="5"/>
      <c r="J690" s="5"/>
      <c r="K690" s="5"/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:35" ht="12.75" customHeight="1" x14ac:dyDescent="0.25">
      <c r="B691" s="5"/>
      <c r="C691" s="5"/>
      <c r="D691" s="5"/>
      <c r="E691" s="5"/>
      <c r="F691" s="5"/>
      <c r="G691" s="5"/>
      <c r="H691" s="5"/>
      <c r="I691" s="5"/>
      <c r="J691" s="5"/>
      <c r="K691" s="5"/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:35" ht="12.75" customHeight="1" x14ac:dyDescent="0.25">
      <c r="B692" s="5"/>
      <c r="C692" s="5"/>
      <c r="D692" s="5"/>
      <c r="E692" s="5"/>
      <c r="F692" s="5"/>
      <c r="G692" s="5"/>
      <c r="H692" s="5"/>
      <c r="I692" s="5"/>
      <c r="J692" s="5"/>
      <c r="K692" s="5"/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:35" ht="12.75" customHeight="1" x14ac:dyDescent="0.25">
      <c r="B693" s="5"/>
      <c r="C693" s="5"/>
      <c r="D693" s="5"/>
      <c r="E693" s="5"/>
      <c r="F693" s="5"/>
      <c r="G693" s="5"/>
      <c r="H693" s="5"/>
      <c r="I693" s="5"/>
      <c r="J693" s="5"/>
      <c r="K693" s="5"/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:35" ht="12.75" customHeight="1" x14ac:dyDescent="0.25">
      <c r="B694" s="5"/>
      <c r="C694" s="5"/>
      <c r="D694" s="5"/>
      <c r="E694" s="5"/>
      <c r="F694" s="5"/>
      <c r="G694" s="5"/>
      <c r="H694" s="5"/>
      <c r="I694" s="5"/>
      <c r="J694" s="5"/>
      <c r="K694" s="5"/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:35" ht="12.75" customHeight="1" x14ac:dyDescent="0.25">
      <c r="B695" s="5"/>
      <c r="C695" s="5"/>
      <c r="D695" s="5"/>
      <c r="E695" s="5"/>
      <c r="F695" s="5"/>
      <c r="G695" s="5"/>
      <c r="H695" s="5"/>
      <c r="I695" s="5"/>
      <c r="J695" s="5"/>
      <c r="K695" s="5"/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:35" ht="12.75" customHeight="1" x14ac:dyDescent="0.25">
      <c r="B696" s="5"/>
      <c r="C696" s="5"/>
      <c r="D696" s="5"/>
      <c r="E696" s="5"/>
      <c r="F696" s="5"/>
      <c r="G696" s="5"/>
      <c r="H696" s="5"/>
      <c r="I696" s="5"/>
      <c r="J696" s="5"/>
      <c r="K696" s="5"/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:35" ht="12.75" customHeight="1" x14ac:dyDescent="0.25">
      <c r="B697" s="5"/>
      <c r="C697" s="5"/>
      <c r="D697" s="5"/>
      <c r="E697" s="5"/>
      <c r="F697" s="5"/>
      <c r="G697" s="5"/>
      <c r="H697" s="5"/>
      <c r="I697" s="5"/>
      <c r="J697" s="5"/>
      <c r="K697" s="5"/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:35" ht="12.75" customHeight="1" x14ac:dyDescent="0.25">
      <c r="B698" s="5"/>
      <c r="C698" s="5"/>
      <c r="D698" s="5"/>
      <c r="E698" s="5"/>
      <c r="F698" s="5"/>
      <c r="G698" s="5"/>
      <c r="H698" s="5"/>
      <c r="I698" s="5"/>
      <c r="J698" s="5"/>
      <c r="K698" s="5"/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:35" ht="12.75" customHeight="1" x14ac:dyDescent="0.25">
      <c r="B699" s="5"/>
      <c r="C699" s="5"/>
      <c r="D699" s="5"/>
      <c r="E699" s="5"/>
      <c r="F699" s="5"/>
      <c r="G699" s="5"/>
      <c r="H699" s="5"/>
      <c r="I699" s="5"/>
      <c r="J699" s="5"/>
      <c r="K699" s="5"/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:35" ht="12.75" customHeight="1" x14ac:dyDescent="0.25">
      <c r="B700" s="5"/>
      <c r="C700" s="5"/>
      <c r="D700" s="5"/>
      <c r="E700" s="5"/>
      <c r="F700" s="5"/>
      <c r="G700" s="5"/>
      <c r="H700" s="5"/>
      <c r="I700" s="5"/>
      <c r="J700" s="5"/>
      <c r="K700" s="5"/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:35" ht="12.75" customHeight="1" x14ac:dyDescent="0.25">
      <c r="B701" s="5"/>
      <c r="C701" s="5"/>
      <c r="D701" s="5"/>
      <c r="E701" s="5"/>
      <c r="F701" s="5"/>
      <c r="G701" s="5"/>
      <c r="H701" s="5"/>
      <c r="I701" s="5"/>
      <c r="J701" s="5"/>
      <c r="K701" s="5"/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:35" ht="12.75" customHeight="1" x14ac:dyDescent="0.25">
      <c r="B702" s="5"/>
      <c r="C702" s="5"/>
      <c r="D702" s="5"/>
      <c r="E702" s="5"/>
      <c r="F702" s="5"/>
      <c r="G702" s="5"/>
      <c r="H702" s="5"/>
      <c r="I702" s="5"/>
      <c r="J702" s="5"/>
      <c r="K702" s="5"/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:35" ht="12.75" customHeight="1" x14ac:dyDescent="0.25">
      <c r="B703" s="5"/>
      <c r="C703" s="5"/>
      <c r="D703" s="5"/>
      <c r="E703" s="5"/>
      <c r="F703" s="5"/>
      <c r="G703" s="5"/>
      <c r="H703" s="5"/>
      <c r="I703" s="5"/>
      <c r="J703" s="5"/>
      <c r="K703" s="5"/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:35" ht="12.75" customHeight="1" x14ac:dyDescent="0.25">
      <c r="B704" s="5"/>
      <c r="C704" s="5"/>
      <c r="D704" s="5"/>
      <c r="E704" s="5"/>
      <c r="F704" s="5"/>
      <c r="G704" s="5"/>
      <c r="H704" s="5"/>
      <c r="I704" s="5"/>
      <c r="J704" s="5"/>
      <c r="K704" s="5"/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:35" ht="12.75" customHeight="1" x14ac:dyDescent="0.25">
      <c r="B705" s="5"/>
      <c r="C705" s="5"/>
      <c r="D705" s="5"/>
      <c r="E705" s="5"/>
      <c r="F705" s="5"/>
      <c r="G705" s="5"/>
      <c r="H705" s="5"/>
      <c r="I705" s="5"/>
      <c r="J705" s="5"/>
      <c r="K705" s="5"/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:35" ht="12.75" customHeight="1" x14ac:dyDescent="0.25">
      <c r="B706" s="5"/>
      <c r="C706" s="5"/>
      <c r="D706" s="5"/>
      <c r="E706" s="5"/>
      <c r="F706" s="5"/>
      <c r="G706" s="5"/>
      <c r="H706" s="5"/>
      <c r="I706" s="5"/>
      <c r="J706" s="5"/>
      <c r="K706" s="5"/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:35" ht="12.75" customHeight="1" x14ac:dyDescent="0.25">
      <c r="B707" s="5"/>
      <c r="C707" s="5"/>
      <c r="D707" s="5"/>
      <c r="E707" s="5"/>
      <c r="F707" s="5"/>
      <c r="G707" s="5"/>
      <c r="H707" s="5"/>
      <c r="I707" s="5"/>
      <c r="J707" s="5"/>
      <c r="K707" s="5"/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:35" ht="12.75" customHeight="1" x14ac:dyDescent="0.25">
      <c r="B708" s="5"/>
      <c r="C708" s="5"/>
      <c r="D708" s="5"/>
      <c r="E708" s="5"/>
      <c r="F708" s="5"/>
      <c r="G708" s="5"/>
      <c r="H708" s="5"/>
      <c r="I708" s="5"/>
      <c r="J708" s="5"/>
      <c r="K708" s="5"/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:35" ht="12.75" customHeight="1" x14ac:dyDescent="0.25">
      <c r="B709" s="5"/>
      <c r="C709" s="5"/>
      <c r="D709" s="5"/>
      <c r="E709" s="5"/>
      <c r="F709" s="5"/>
      <c r="G709" s="5"/>
      <c r="H709" s="5"/>
      <c r="I709" s="5"/>
      <c r="J709" s="5"/>
      <c r="K709" s="5"/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:35" ht="12.75" customHeight="1" x14ac:dyDescent="0.25">
      <c r="B710" s="5"/>
      <c r="C710" s="5"/>
      <c r="D710" s="5"/>
      <c r="E710" s="5"/>
      <c r="F710" s="5"/>
      <c r="G710" s="5"/>
      <c r="H710" s="5"/>
      <c r="I710" s="5"/>
      <c r="J710" s="5"/>
      <c r="K710" s="5"/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:35" ht="12.75" customHeight="1" x14ac:dyDescent="0.25">
      <c r="B711" s="5"/>
      <c r="C711" s="5"/>
      <c r="D711" s="5"/>
      <c r="E711" s="5"/>
      <c r="F711" s="5"/>
      <c r="G711" s="5"/>
      <c r="H711" s="5"/>
      <c r="I711" s="5"/>
      <c r="J711" s="5"/>
      <c r="K711" s="5"/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:35" ht="12.75" customHeight="1" x14ac:dyDescent="0.25">
      <c r="B712" s="5"/>
      <c r="C712" s="5"/>
      <c r="D712" s="5"/>
      <c r="E712" s="5"/>
      <c r="F712" s="5"/>
      <c r="G712" s="5"/>
      <c r="H712" s="5"/>
      <c r="I712" s="5"/>
      <c r="J712" s="5"/>
      <c r="K712" s="5"/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:35" ht="12.75" customHeight="1" x14ac:dyDescent="0.25">
      <c r="B713" s="5"/>
      <c r="C713" s="5"/>
      <c r="D713" s="5"/>
      <c r="E713" s="5"/>
      <c r="F713" s="5"/>
      <c r="G713" s="5"/>
      <c r="H713" s="5"/>
      <c r="I713" s="5"/>
      <c r="J713" s="5"/>
      <c r="K713" s="5"/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:35" ht="12.75" customHeight="1" x14ac:dyDescent="0.25">
      <c r="B714" s="5"/>
      <c r="C714" s="5"/>
      <c r="D714" s="5"/>
      <c r="E714" s="5"/>
      <c r="F714" s="5"/>
      <c r="G714" s="5"/>
      <c r="H714" s="5"/>
      <c r="I714" s="5"/>
      <c r="J714" s="5"/>
      <c r="K714" s="5"/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:35" ht="12.75" customHeight="1" x14ac:dyDescent="0.25">
      <c r="B715" s="5"/>
      <c r="C715" s="5"/>
      <c r="D715" s="5"/>
      <c r="E715" s="5"/>
      <c r="F715" s="5"/>
      <c r="G715" s="5"/>
      <c r="H715" s="5"/>
      <c r="I715" s="5"/>
      <c r="J715" s="5"/>
      <c r="K715" s="5"/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:35" ht="12.75" customHeight="1" x14ac:dyDescent="0.25">
      <c r="B716" s="5"/>
      <c r="C716" s="5"/>
      <c r="D716" s="5"/>
      <c r="E716" s="5"/>
      <c r="F716" s="5"/>
      <c r="G716" s="5"/>
      <c r="H716" s="5"/>
      <c r="I716" s="5"/>
      <c r="J716" s="5"/>
      <c r="K716" s="5"/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:35" ht="12.75" customHeight="1" x14ac:dyDescent="0.25">
      <c r="B717" s="5"/>
      <c r="C717" s="5"/>
      <c r="D717" s="5"/>
      <c r="E717" s="5"/>
      <c r="F717" s="5"/>
      <c r="G717" s="5"/>
      <c r="H717" s="5"/>
      <c r="I717" s="5"/>
      <c r="J717" s="5"/>
      <c r="K717" s="5"/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:35" ht="12.75" customHeight="1" x14ac:dyDescent="0.25">
      <c r="B718" s="5"/>
      <c r="C718" s="5"/>
      <c r="D718" s="5"/>
      <c r="E718" s="5"/>
      <c r="F718" s="5"/>
      <c r="G718" s="5"/>
      <c r="H718" s="5"/>
      <c r="I718" s="5"/>
      <c r="J718" s="5"/>
      <c r="K718" s="5"/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:35" ht="12.75" customHeight="1" x14ac:dyDescent="0.25">
      <c r="B719" s="5"/>
      <c r="C719" s="5"/>
      <c r="D719" s="5"/>
      <c r="E719" s="5"/>
      <c r="F719" s="5"/>
      <c r="G719" s="5"/>
      <c r="H719" s="5"/>
      <c r="I719" s="5"/>
      <c r="J719" s="5"/>
      <c r="K719" s="5"/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:35" ht="12.75" customHeight="1" x14ac:dyDescent="0.25">
      <c r="B720" s="5"/>
      <c r="C720" s="5"/>
      <c r="D720" s="5"/>
      <c r="E720" s="5"/>
      <c r="F720" s="5"/>
      <c r="G720" s="5"/>
      <c r="H720" s="5"/>
      <c r="I720" s="5"/>
      <c r="J720" s="5"/>
      <c r="K720" s="5"/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:35" ht="12.75" customHeight="1" x14ac:dyDescent="0.25">
      <c r="B721" s="5"/>
      <c r="C721" s="5"/>
      <c r="D721" s="5"/>
      <c r="E721" s="5"/>
      <c r="F721" s="5"/>
      <c r="G721" s="5"/>
      <c r="H721" s="5"/>
      <c r="I721" s="5"/>
      <c r="J721" s="5"/>
      <c r="K721" s="5"/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:35" ht="12.75" customHeight="1" x14ac:dyDescent="0.25">
      <c r="B722" s="5"/>
      <c r="C722" s="5"/>
      <c r="D722" s="5"/>
      <c r="E722" s="5"/>
      <c r="F722" s="5"/>
      <c r="G722" s="5"/>
      <c r="H722" s="5"/>
      <c r="I722" s="5"/>
      <c r="J722" s="5"/>
      <c r="K722" s="5"/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:35" ht="12.75" customHeight="1" x14ac:dyDescent="0.25">
      <c r="B723" s="5"/>
      <c r="C723" s="5"/>
      <c r="D723" s="5"/>
      <c r="E723" s="5"/>
      <c r="F723" s="5"/>
      <c r="G723" s="5"/>
      <c r="H723" s="5"/>
      <c r="I723" s="5"/>
      <c r="J723" s="5"/>
      <c r="K723" s="5"/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:35" ht="12.75" customHeight="1" x14ac:dyDescent="0.25">
      <c r="B724" s="5"/>
      <c r="C724" s="5"/>
      <c r="D724" s="5"/>
      <c r="E724" s="5"/>
      <c r="F724" s="5"/>
      <c r="G724" s="5"/>
      <c r="H724" s="5"/>
      <c r="I724" s="5"/>
      <c r="J724" s="5"/>
      <c r="K724" s="5"/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:35" ht="12.75" customHeight="1" x14ac:dyDescent="0.25">
      <c r="B725" s="5"/>
      <c r="C725" s="5"/>
      <c r="D725" s="5"/>
      <c r="E725" s="5"/>
      <c r="F725" s="5"/>
      <c r="G725" s="5"/>
      <c r="H725" s="5"/>
      <c r="I725" s="5"/>
      <c r="J725" s="5"/>
      <c r="K725" s="5"/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:35" ht="12.75" customHeight="1" x14ac:dyDescent="0.25">
      <c r="B726" s="5"/>
      <c r="C726" s="5"/>
      <c r="D726" s="5"/>
      <c r="E726" s="5"/>
      <c r="F726" s="5"/>
      <c r="G726" s="5"/>
      <c r="H726" s="5"/>
      <c r="I726" s="5"/>
      <c r="J726" s="5"/>
      <c r="K726" s="5"/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:35" ht="12.75" customHeight="1" x14ac:dyDescent="0.25">
      <c r="B727" s="5"/>
      <c r="C727" s="5"/>
      <c r="D727" s="5"/>
      <c r="E727" s="5"/>
      <c r="F727" s="5"/>
      <c r="G727" s="5"/>
      <c r="H727" s="5"/>
      <c r="I727" s="5"/>
      <c r="J727" s="5"/>
      <c r="K727" s="5"/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:35" ht="12.75" customHeight="1" x14ac:dyDescent="0.25">
      <c r="B728" s="5"/>
      <c r="C728" s="5"/>
      <c r="D728" s="5"/>
      <c r="E728" s="5"/>
      <c r="F728" s="5"/>
      <c r="G728" s="5"/>
      <c r="H728" s="5"/>
      <c r="I728" s="5"/>
      <c r="J728" s="5"/>
      <c r="K728" s="5"/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:35" ht="12.75" customHeight="1" x14ac:dyDescent="0.25">
      <c r="B729" s="5"/>
      <c r="C729" s="5"/>
      <c r="D729" s="5"/>
      <c r="E729" s="5"/>
      <c r="F729" s="5"/>
      <c r="G729" s="5"/>
      <c r="H729" s="5"/>
      <c r="I729" s="5"/>
      <c r="J729" s="5"/>
      <c r="K729" s="5"/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:35" ht="12.75" customHeight="1" x14ac:dyDescent="0.25">
      <c r="B730" s="5"/>
      <c r="C730" s="5"/>
      <c r="D730" s="5"/>
      <c r="E730" s="5"/>
      <c r="F730" s="5"/>
      <c r="G730" s="5"/>
      <c r="H730" s="5"/>
      <c r="I730" s="5"/>
      <c r="J730" s="5"/>
      <c r="K730" s="5"/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:35" ht="12.75" customHeight="1" x14ac:dyDescent="0.25">
      <c r="B731" s="5"/>
      <c r="C731" s="5"/>
      <c r="D731" s="5"/>
      <c r="E731" s="5"/>
      <c r="F731" s="5"/>
      <c r="G731" s="5"/>
      <c r="H731" s="5"/>
      <c r="I731" s="5"/>
      <c r="J731" s="5"/>
      <c r="K731" s="5"/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:35" ht="12.75" customHeight="1" x14ac:dyDescent="0.25">
      <c r="B732" s="5"/>
      <c r="C732" s="5"/>
      <c r="D732" s="5"/>
      <c r="E732" s="5"/>
      <c r="F732" s="5"/>
      <c r="G732" s="5"/>
      <c r="H732" s="5"/>
      <c r="I732" s="5"/>
      <c r="J732" s="5"/>
      <c r="K732" s="5"/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:35" ht="12.75" customHeight="1" x14ac:dyDescent="0.25">
      <c r="B733" s="5"/>
      <c r="C733" s="5"/>
      <c r="D733" s="5"/>
      <c r="E733" s="5"/>
      <c r="F733" s="5"/>
      <c r="G733" s="5"/>
      <c r="H733" s="5"/>
      <c r="I733" s="5"/>
      <c r="J733" s="5"/>
      <c r="K733" s="5"/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:35" ht="12.75" customHeight="1" x14ac:dyDescent="0.25">
      <c r="B734" s="5"/>
      <c r="C734" s="5"/>
      <c r="D734" s="5"/>
      <c r="E734" s="5"/>
      <c r="F734" s="5"/>
      <c r="G734" s="5"/>
      <c r="H734" s="5"/>
      <c r="I734" s="5"/>
      <c r="J734" s="5"/>
      <c r="K734" s="5"/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:35" ht="12.75" customHeight="1" x14ac:dyDescent="0.25">
      <c r="B735" s="5"/>
      <c r="C735" s="5"/>
      <c r="D735" s="5"/>
      <c r="E735" s="5"/>
      <c r="F735" s="5"/>
      <c r="G735" s="5"/>
      <c r="H735" s="5"/>
      <c r="I735" s="5"/>
      <c r="J735" s="5"/>
      <c r="K735" s="5"/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:35" ht="12.75" customHeight="1" x14ac:dyDescent="0.25">
      <c r="B736" s="5"/>
      <c r="C736" s="5"/>
      <c r="D736" s="5"/>
      <c r="E736" s="5"/>
      <c r="F736" s="5"/>
      <c r="G736" s="5"/>
      <c r="H736" s="5"/>
      <c r="I736" s="5"/>
      <c r="J736" s="5"/>
      <c r="K736" s="5"/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:35" ht="12.75" customHeight="1" x14ac:dyDescent="0.25">
      <c r="B737" s="5"/>
      <c r="C737" s="5"/>
      <c r="D737" s="5"/>
      <c r="E737" s="5"/>
      <c r="F737" s="5"/>
      <c r="G737" s="5"/>
      <c r="H737" s="5"/>
      <c r="I737" s="5"/>
      <c r="J737" s="5"/>
      <c r="K737" s="5"/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:35" ht="12.75" customHeight="1" x14ac:dyDescent="0.25">
      <c r="B738" s="5"/>
      <c r="C738" s="5"/>
      <c r="D738" s="5"/>
      <c r="E738" s="5"/>
      <c r="F738" s="5"/>
      <c r="G738" s="5"/>
      <c r="H738" s="5"/>
      <c r="I738" s="5"/>
      <c r="J738" s="5"/>
      <c r="K738" s="5"/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:35" ht="12.75" customHeight="1" x14ac:dyDescent="0.25">
      <c r="B739" s="5"/>
      <c r="C739" s="5"/>
      <c r="D739" s="5"/>
      <c r="E739" s="5"/>
      <c r="F739" s="5"/>
      <c r="G739" s="5"/>
      <c r="H739" s="5"/>
      <c r="I739" s="5"/>
      <c r="J739" s="5"/>
      <c r="K739" s="5"/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:35" x14ac:dyDescent="0.25">
      <c r="B740" s="5"/>
      <c r="C740" s="5"/>
      <c r="D740" s="5"/>
      <c r="E740" s="5"/>
      <c r="F740" s="5"/>
      <c r="G740" s="5"/>
      <c r="H740" s="5"/>
      <c r="I740" s="5"/>
      <c r="J740" s="5"/>
      <c r="K740" s="5"/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:35" x14ac:dyDescent="0.25">
      <c r="B741" s="5"/>
      <c r="C741" s="5"/>
      <c r="D741" s="5"/>
      <c r="E741" s="5"/>
      <c r="F741" s="5"/>
      <c r="G741" s="5"/>
      <c r="H741" s="5"/>
      <c r="I741" s="5"/>
      <c r="J741" s="5"/>
      <c r="K741" s="5"/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:35" x14ac:dyDescent="0.25">
      <c r="B742" s="5"/>
      <c r="C742" s="5"/>
      <c r="D742" s="5"/>
      <c r="E742" s="5"/>
      <c r="F742" s="5"/>
      <c r="G742" s="5"/>
      <c r="H742" s="5"/>
      <c r="I742" s="5"/>
      <c r="J742" s="5"/>
      <c r="K742" s="5"/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:35" x14ac:dyDescent="0.25">
      <c r="B743" s="5"/>
      <c r="C743" s="5"/>
      <c r="D743" s="5"/>
      <c r="E743" s="5"/>
      <c r="F743" s="5"/>
      <c r="G743" s="5"/>
      <c r="H743" s="5"/>
      <c r="I743" s="5"/>
      <c r="J743" s="5"/>
      <c r="K743" s="5"/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:35" x14ac:dyDescent="0.25">
      <c r="B744" s="5"/>
      <c r="C744" s="5"/>
      <c r="D744" s="5"/>
      <c r="E744" s="5"/>
      <c r="F744" s="5"/>
      <c r="G744" s="5"/>
      <c r="H744" s="5"/>
      <c r="I744" s="5"/>
      <c r="J744" s="5"/>
      <c r="K744" s="5"/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:35" x14ac:dyDescent="0.25">
      <c r="B745" s="5"/>
      <c r="C745" s="5"/>
      <c r="D745" s="5"/>
      <c r="E745" s="5"/>
      <c r="F745" s="5"/>
      <c r="G745" s="5"/>
      <c r="H745" s="5"/>
      <c r="I745" s="5"/>
      <c r="J745" s="5"/>
      <c r="K745" s="5"/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:35" x14ac:dyDescent="0.25">
      <c r="B746" s="5"/>
      <c r="C746" s="5"/>
      <c r="D746" s="5"/>
      <c r="E746" s="5"/>
      <c r="F746" s="5"/>
      <c r="G746" s="5"/>
      <c r="H746" s="5"/>
      <c r="I746" s="5"/>
      <c r="J746" s="5"/>
      <c r="K746" s="5"/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:35" x14ac:dyDescent="0.25">
      <c r="B747" s="5"/>
      <c r="C747" s="5"/>
      <c r="D747" s="5"/>
      <c r="E747" s="5"/>
      <c r="F747" s="5"/>
      <c r="G747" s="5"/>
      <c r="H747" s="5"/>
      <c r="I747" s="5"/>
      <c r="J747" s="5"/>
      <c r="K747" s="5"/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:35" x14ac:dyDescent="0.25">
      <c r="B748" s="5"/>
      <c r="C748" s="5"/>
      <c r="D748" s="5"/>
      <c r="E748" s="5"/>
      <c r="F748" s="5"/>
      <c r="G748" s="5"/>
      <c r="H748" s="5"/>
      <c r="I748" s="5"/>
      <c r="J748" s="5"/>
      <c r="K748" s="5"/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:35" x14ac:dyDescent="0.25">
      <c r="B749" s="5"/>
      <c r="C749" s="5"/>
      <c r="D749" s="5"/>
      <c r="E749" s="5"/>
      <c r="F749" s="5"/>
      <c r="G749" s="5"/>
      <c r="H749" s="5"/>
      <c r="I749" s="5"/>
      <c r="J749" s="5"/>
      <c r="K749" s="5"/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:35" x14ac:dyDescent="0.25">
      <c r="B750" s="5"/>
      <c r="C750" s="5"/>
      <c r="D750" s="5"/>
      <c r="E750" s="5"/>
      <c r="F750" s="5"/>
      <c r="G750" s="5"/>
      <c r="H750" s="5"/>
      <c r="I750" s="5"/>
      <c r="J750" s="5"/>
      <c r="K750" s="5"/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:35" x14ac:dyDescent="0.25">
      <c r="B751" s="5"/>
      <c r="C751" s="5"/>
      <c r="D751" s="5"/>
      <c r="E751" s="5"/>
      <c r="F751" s="5"/>
      <c r="G751" s="5"/>
      <c r="H751" s="5"/>
      <c r="I751" s="5"/>
      <c r="J751" s="5"/>
      <c r="K751" s="5"/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:35" x14ac:dyDescent="0.25">
      <c r="B752" s="5"/>
      <c r="C752" s="5"/>
      <c r="D752" s="5"/>
      <c r="E752" s="5"/>
      <c r="F752" s="5"/>
      <c r="G752" s="5"/>
      <c r="H752" s="5"/>
      <c r="I752" s="5"/>
      <c r="J752" s="5"/>
      <c r="K752" s="5"/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:35" x14ac:dyDescent="0.25">
      <c r="B753" s="5"/>
      <c r="C753" s="5"/>
      <c r="D753" s="5"/>
      <c r="E753" s="5"/>
      <c r="F753" s="5"/>
      <c r="G753" s="5"/>
      <c r="H753" s="5"/>
      <c r="I753" s="5"/>
      <c r="J753" s="5"/>
      <c r="K753" s="5"/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:35" x14ac:dyDescent="0.25">
      <c r="B754" s="5"/>
      <c r="C754" s="5"/>
      <c r="D754" s="5"/>
      <c r="E754" s="5"/>
      <c r="F754" s="5"/>
      <c r="G754" s="5"/>
      <c r="H754" s="5"/>
      <c r="I754" s="5"/>
      <c r="J754" s="5"/>
      <c r="K754" s="5"/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:35" x14ac:dyDescent="0.25">
      <c r="B755" s="5"/>
      <c r="C755" s="5"/>
      <c r="D755" s="5"/>
      <c r="E755" s="5"/>
      <c r="F755" s="5"/>
      <c r="G755" s="5"/>
      <c r="H755" s="5"/>
      <c r="I755" s="5"/>
      <c r="J755" s="5"/>
      <c r="K755" s="5"/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:35" x14ac:dyDescent="0.25">
      <c r="B756" s="5"/>
      <c r="C756" s="5"/>
      <c r="D756" s="5"/>
      <c r="E756" s="5"/>
      <c r="F756" s="5"/>
      <c r="G756" s="5"/>
      <c r="H756" s="5"/>
      <c r="I756" s="5"/>
      <c r="J756" s="5"/>
      <c r="K756" s="5"/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:35" x14ac:dyDescent="0.25">
      <c r="B757" s="5"/>
      <c r="C757" s="5"/>
      <c r="D757" s="5"/>
      <c r="E757" s="5"/>
      <c r="F757" s="5"/>
      <c r="G757" s="5"/>
      <c r="H757" s="5"/>
      <c r="I757" s="5"/>
      <c r="J757" s="5"/>
      <c r="K757" s="5"/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:35" x14ac:dyDescent="0.25">
      <c r="B758" s="5"/>
      <c r="C758" s="5"/>
      <c r="D758" s="5"/>
      <c r="E758" s="5"/>
      <c r="F758" s="5"/>
      <c r="G758" s="5"/>
      <c r="H758" s="5"/>
      <c r="I758" s="5"/>
      <c r="J758" s="5"/>
      <c r="K758" s="5"/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:35" x14ac:dyDescent="0.25">
      <c r="B759" s="5"/>
      <c r="C759" s="5"/>
      <c r="D759" s="5"/>
      <c r="E759" s="5"/>
      <c r="F759" s="5"/>
      <c r="G759" s="5"/>
      <c r="H759" s="5"/>
      <c r="I759" s="5"/>
      <c r="J759" s="5"/>
      <c r="K759" s="5"/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:35" x14ac:dyDescent="0.25">
      <c r="B760" s="5"/>
      <c r="C760" s="5"/>
      <c r="D760" s="5"/>
      <c r="E760" s="5"/>
      <c r="F760" s="5"/>
      <c r="G760" s="5"/>
      <c r="H760" s="5"/>
      <c r="I760" s="5"/>
      <c r="J760" s="5"/>
      <c r="K760" s="5"/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:35" x14ac:dyDescent="0.25">
      <c r="B761" s="5"/>
      <c r="C761" s="5"/>
      <c r="D761" s="5"/>
      <c r="E761" s="5"/>
      <c r="F761" s="5"/>
      <c r="G761" s="5"/>
      <c r="H761" s="5"/>
      <c r="I761" s="5"/>
      <c r="J761" s="5"/>
      <c r="K761" s="5"/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:35" x14ac:dyDescent="0.25">
      <c r="B762" s="5"/>
      <c r="C762" s="5"/>
      <c r="D762" s="5"/>
      <c r="E762" s="5"/>
      <c r="F762" s="5"/>
      <c r="G762" s="5"/>
      <c r="H762" s="5"/>
      <c r="I762" s="5"/>
      <c r="J762" s="5"/>
      <c r="K762" s="5"/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:35" x14ac:dyDescent="0.25">
      <c r="B763" s="5"/>
      <c r="C763" s="5"/>
      <c r="D763" s="5"/>
      <c r="E763" s="5"/>
      <c r="F763" s="5"/>
      <c r="G763" s="5"/>
      <c r="H763" s="5"/>
      <c r="I763" s="5"/>
      <c r="J763" s="5"/>
      <c r="K763" s="5"/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:35" x14ac:dyDescent="0.25">
      <c r="B764" s="5"/>
      <c r="C764" s="5"/>
      <c r="D764" s="5"/>
      <c r="E764" s="5"/>
      <c r="F764" s="5"/>
      <c r="G764" s="5"/>
      <c r="H764" s="5"/>
      <c r="I764" s="5"/>
      <c r="J764" s="5"/>
      <c r="K764" s="5"/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:35" x14ac:dyDescent="0.25">
      <c r="B765" s="5"/>
      <c r="C765" s="5"/>
      <c r="D765" s="5"/>
      <c r="E765" s="5"/>
      <c r="F765" s="5"/>
      <c r="G765" s="5"/>
      <c r="H765" s="5"/>
      <c r="I765" s="5"/>
      <c r="J765" s="5"/>
      <c r="K765" s="5"/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:35" x14ac:dyDescent="0.25">
      <c r="B766" s="5"/>
      <c r="C766" s="5"/>
      <c r="D766" s="5"/>
      <c r="E766" s="5"/>
      <c r="F766" s="5"/>
      <c r="G766" s="5"/>
      <c r="H766" s="5"/>
      <c r="I766" s="5"/>
      <c r="J766" s="5"/>
      <c r="K766" s="5"/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:35" x14ac:dyDescent="0.25">
      <c r="B767" s="5"/>
      <c r="C767" s="5"/>
      <c r="D767" s="5"/>
      <c r="E767" s="5"/>
      <c r="F767" s="5"/>
      <c r="G767" s="5"/>
      <c r="H767" s="5"/>
      <c r="I767" s="5"/>
      <c r="J767" s="5"/>
      <c r="K767" s="5"/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:35" x14ac:dyDescent="0.25">
      <c r="B768" s="5"/>
      <c r="C768" s="5"/>
      <c r="D768" s="5"/>
      <c r="E768" s="5"/>
      <c r="F768" s="5"/>
      <c r="G768" s="5"/>
      <c r="H768" s="5"/>
      <c r="I768" s="5"/>
      <c r="J768" s="5"/>
      <c r="K768" s="5"/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:35" x14ac:dyDescent="0.25">
      <c r="B769" s="5"/>
      <c r="C769" s="5"/>
      <c r="D769" s="5"/>
      <c r="E769" s="5"/>
      <c r="F769" s="5"/>
      <c r="G769" s="5"/>
      <c r="H769" s="5"/>
      <c r="I769" s="5"/>
      <c r="J769" s="5"/>
      <c r="K769" s="5"/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:35" x14ac:dyDescent="0.25">
      <c r="B770" s="5"/>
      <c r="C770" s="5"/>
      <c r="D770" s="5"/>
      <c r="E770" s="5"/>
      <c r="F770" s="5"/>
      <c r="G770" s="5"/>
      <c r="H770" s="5"/>
      <c r="I770" s="5"/>
      <c r="J770" s="5"/>
      <c r="K770" s="5"/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:35" x14ac:dyDescent="0.25">
      <c r="B771" s="5"/>
      <c r="C771" s="5"/>
      <c r="D771" s="5"/>
      <c r="E771" s="5"/>
      <c r="F771" s="5"/>
      <c r="G771" s="5"/>
      <c r="H771" s="5"/>
      <c r="I771" s="5"/>
      <c r="J771" s="5"/>
      <c r="K771" s="5"/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:35" x14ac:dyDescent="0.25">
      <c r="B772" s="5"/>
      <c r="C772" s="5"/>
      <c r="D772" s="5"/>
      <c r="E772" s="5"/>
      <c r="F772" s="5"/>
      <c r="G772" s="5"/>
      <c r="H772" s="5"/>
      <c r="I772" s="5"/>
      <c r="J772" s="5"/>
      <c r="K772" s="5"/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:35" x14ac:dyDescent="0.25">
      <c r="B773" s="5"/>
      <c r="C773" s="5"/>
      <c r="D773" s="5"/>
      <c r="E773" s="5"/>
      <c r="F773" s="5"/>
      <c r="G773" s="5"/>
      <c r="H773" s="5"/>
      <c r="I773" s="5"/>
      <c r="J773" s="5"/>
      <c r="K773" s="5"/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:35" x14ac:dyDescent="0.25">
      <c r="B774" s="5"/>
      <c r="C774" s="5"/>
      <c r="D774" s="5"/>
      <c r="E774" s="5"/>
      <c r="F774" s="5"/>
      <c r="G774" s="5"/>
      <c r="H774" s="5"/>
      <c r="I774" s="5"/>
      <c r="J774" s="5"/>
      <c r="K774" s="5"/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:35" x14ac:dyDescent="0.25">
      <c r="B775" s="5"/>
      <c r="C775" s="5"/>
      <c r="D775" s="5"/>
      <c r="E775" s="5"/>
      <c r="F775" s="5"/>
      <c r="G775" s="5"/>
      <c r="H775" s="5"/>
      <c r="I775" s="5"/>
      <c r="J775" s="5"/>
      <c r="K775" s="5"/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:35" x14ac:dyDescent="0.25">
      <c r="B776" s="5"/>
      <c r="C776" s="5"/>
      <c r="D776" s="5"/>
      <c r="E776" s="5"/>
      <c r="F776" s="5"/>
      <c r="G776" s="5"/>
      <c r="H776" s="5"/>
      <c r="I776" s="5"/>
      <c r="J776" s="5"/>
      <c r="K776" s="5"/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:35" x14ac:dyDescent="0.25">
      <c r="B777" s="5"/>
      <c r="C777" s="5"/>
      <c r="D777" s="5"/>
      <c r="E777" s="5"/>
      <c r="F777" s="5"/>
      <c r="G777" s="5"/>
      <c r="H777" s="5"/>
      <c r="I777" s="5"/>
      <c r="J777" s="5"/>
      <c r="K777" s="5"/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:35" x14ac:dyDescent="0.25">
      <c r="B778" s="5"/>
      <c r="C778" s="5"/>
      <c r="D778" s="5"/>
      <c r="E778" s="5"/>
      <c r="F778" s="5"/>
      <c r="G778" s="5"/>
      <c r="H778" s="5"/>
      <c r="I778" s="5"/>
      <c r="J778" s="5"/>
      <c r="K778" s="5"/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:35" x14ac:dyDescent="0.25">
      <c r="B779" s="5"/>
      <c r="C779" s="5"/>
      <c r="D779" s="5"/>
      <c r="E779" s="5"/>
      <c r="F779" s="5"/>
      <c r="G779" s="5"/>
      <c r="H779" s="5"/>
      <c r="I779" s="5"/>
      <c r="J779" s="5"/>
      <c r="K779" s="5"/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:35" x14ac:dyDescent="0.25">
      <c r="B780" s="5"/>
      <c r="C780" s="5"/>
      <c r="D780" s="5"/>
      <c r="E780" s="5"/>
      <c r="F780" s="5"/>
      <c r="G780" s="5"/>
      <c r="H780" s="5"/>
      <c r="I780" s="5"/>
      <c r="J780" s="5"/>
      <c r="K780" s="5"/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:35" x14ac:dyDescent="0.25">
      <c r="B781" s="5"/>
      <c r="C781" s="5"/>
      <c r="D781" s="5"/>
      <c r="E781" s="5"/>
      <c r="F781" s="5"/>
      <c r="G781" s="5"/>
      <c r="H781" s="5"/>
      <c r="I781" s="5"/>
      <c r="J781" s="5"/>
      <c r="K781" s="5"/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:35" x14ac:dyDescent="0.25">
      <c r="B782" s="5"/>
      <c r="C782" s="5"/>
      <c r="D782" s="5"/>
      <c r="E782" s="5"/>
      <c r="F782" s="5"/>
      <c r="G782" s="5"/>
      <c r="H782" s="5"/>
      <c r="I782" s="5"/>
      <c r="J782" s="5"/>
      <c r="K782" s="5"/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:35" x14ac:dyDescent="0.25">
      <c r="B783" s="5"/>
      <c r="C783" s="5"/>
      <c r="D783" s="5"/>
      <c r="E783" s="5"/>
      <c r="F783" s="5"/>
      <c r="G783" s="5"/>
      <c r="H783" s="5"/>
      <c r="I783" s="5"/>
      <c r="J783" s="5"/>
      <c r="K783" s="5"/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:35" x14ac:dyDescent="0.25">
      <c r="B784" s="5"/>
      <c r="C784" s="5"/>
      <c r="D784" s="5"/>
      <c r="E784" s="5"/>
      <c r="F784" s="5"/>
      <c r="G784" s="5"/>
      <c r="H784" s="5"/>
      <c r="I784" s="5"/>
      <c r="J784" s="5"/>
      <c r="K784" s="5"/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B785" s="5"/>
      <c r="C785" s="5"/>
      <c r="D785" s="5"/>
      <c r="E785" s="5"/>
      <c r="F785" s="5"/>
      <c r="G785" s="5"/>
      <c r="H785" s="5"/>
      <c r="I785" s="5"/>
      <c r="J785" s="5"/>
      <c r="K785" s="5"/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B786" s="5"/>
      <c r="C786" s="5"/>
      <c r="D786" s="5"/>
      <c r="E786" s="5"/>
      <c r="F786" s="5"/>
      <c r="G786" s="5"/>
      <c r="H786" s="5"/>
      <c r="I786" s="5"/>
      <c r="J786" s="5"/>
      <c r="K786" s="5"/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B787" s="5"/>
      <c r="C787" s="5"/>
      <c r="D787" s="5"/>
      <c r="E787" s="5"/>
      <c r="F787" s="5"/>
      <c r="G787" s="5"/>
      <c r="H787" s="5"/>
      <c r="I787" s="5"/>
      <c r="J787" s="5"/>
      <c r="K787" s="5"/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2:35" x14ac:dyDescent="0.25"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2:35" x14ac:dyDescent="0.25"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2:35" x14ac:dyDescent="0.25"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2:35" x14ac:dyDescent="0.25"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2:35" x14ac:dyDescent="0.25"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2:35" x14ac:dyDescent="0.25"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2:35" x14ac:dyDescent="0.25"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2:35" x14ac:dyDescent="0.25"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2:35" x14ac:dyDescent="0.25"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2:35" x14ac:dyDescent="0.25"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2:35" x14ac:dyDescent="0.25"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2:35" x14ac:dyDescent="0.25"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2:35" x14ac:dyDescent="0.25"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2:35" x14ac:dyDescent="0.25"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2:35" x14ac:dyDescent="0.25"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2:35" x14ac:dyDescent="0.25"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2:35" x14ac:dyDescent="0.25"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2:35" x14ac:dyDescent="0.25"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2:35" x14ac:dyDescent="0.25"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2:35" x14ac:dyDescent="0.25"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2:35" x14ac:dyDescent="0.25"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2:35" x14ac:dyDescent="0.25"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2:35" x14ac:dyDescent="0.25"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2:35" x14ac:dyDescent="0.25"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2:35" x14ac:dyDescent="0.25"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2:35" x14ac:dyDescent="0.25"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2:35" x14ac:dyDescent="0.25"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2:35" x14ac:dyDescent="0.25"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2:35" x14ac:dyDescent="0.25"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2:35" x14ac:dyDescent="0.25"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2:35" x14ac:dyDescent="0.25"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2:35" x14ac:dyDescent="0.25"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2:35" x14ac:dyDescent="0.25"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2:35" x14ac:dyDescent="0.25"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2:35" x14ac:dyDescent="0.25"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2:35" x14ac:dyDescent="0.25"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2:35" x14ac:dyDescent="0.25"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2:35" x14ac:dyDescent="0.25"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2:35" x14ac:dyDescent="0.25"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2:35" x14ac:dyDescent="0.25"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2:35" x14ac:dyDescent="0.25"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2:35" x14ac:dyDescent="0.25"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2:35" x14ac:dyDescent="0.25"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2:35" x14ac:dyDescent="0.25"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2:35" x14ac:dyDescent="0.25"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2:35" x14ac:dyDescent="0.25"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2:35" x14ac:dyDescent="0.25"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2:35" x14ac:dyDescent="0.25"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2:35" x14ac:dyDescent="0.25"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2:35" x14ac:dyDescent="0.25"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2:35" x14ac:dyDescent="0.25"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2:35" x14ac:dyDescent="0.25"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2:35" x14ac:dyDescent="0.25"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2:35" x14ac:dyDescent="0.25"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2:35" x14ac:dyDescent="0.25"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2:35" x14ac:dyDescent="0.25"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2:35" x14ac:dyDescent="0.25"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2:35" x14ac:dyDescent="0.25"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2:35" x14ac:dyDescent="0.25"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2:35" x14ac:dyDescent="0.25"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2:35" x14ac:dyDescent="0.25"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2:35" x14ac:dyDescent="0.25"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2:35" x14ac:dyDescent="0.25"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2:35" x14ac:dyDescent="0.25"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2:35" x14ac:dyDescent="0.25"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2:35" x14ac:dyDescent="0.25"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2:35" x14ac:dyDescent="0.25"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2:35" x14ac:dyDescent="0.25"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2:35" x14ac:dyDescent="0.25"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2:35" x14ac:dyDescent="0.25"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2:35" x14ac:dyDescent="0.25"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2:35" x14ac:dyDescent="0.25"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2:35" x14ac:dyDescent="0.25"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2:35" x14ac:dyDescent="0.25"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2:35" x14ac:dyDescent="0.25"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2:35" x14ac:dyDescent="0.25"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2:35" x14ac:dyDescent="0.25"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2:35" x14ac:dyDescent="0.25"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2:35" x14ac:dyDescent="0.25"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2:35" x14ac:dyDescent="0.25"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2:35" x14ac:dyDescent="0.25"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2:35" x14ac:dyDescent="0.25"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2:35" x14ac:dyDescent="0.25"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2:35" x14ac:dyDescent="0.25"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2:35" x14ac:dyDescent="0.25"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2:35" x14ac:dyDescent="0.25"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2:35" x14ac:dyDescent="0.25"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2:35" x14ac:dyDescent="0.25"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2:35" x14ac:dyDescent="0.25"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2:35" x14ac:dyDescent="0.25"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2:35" x14ac:dyDescent="0.25"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2:35" x14ac:dyDescent="0.25"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2:35" x14ac:dyDescent="0.25"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2:35" x14ac:dyDescent="0.25"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2:35" x14ac:dyDescent="0.25"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2:35" x14ac:dyDescent="0.25"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2:35" x14ac:dyDescent="0.25"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2:35" x14ac:dyDescent="0.25"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2:35" x14ac:dyDescent="0.25"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2:35" x14ac:dyDescent="0.25"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2:35" x14ac:dyDescent="0.25"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2:35" x14ac:dyDescent="0.25"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2:35" x14ac:dyDescent="0.25"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2:35" x14ac:dyDescent="0.25"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2:35" x14ac:dyDescent="0.25"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2:35" x14ac:dyDescent="0.25"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2:35" x14ac:dyDescent="0.25"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2:35" x14ac:dyDescent="0.25"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2:35" x14ac:dyDescent="0.25"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2:35" x14ac:dyDescent="0.25"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2:35" x14ac:dyDescent="0.25"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2:35" x14ac:dyDescent="0.25"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2:35" x14ac:dyDescent="0.25"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2:35" x14ac:dyDescent="0.25"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2:35" x14ac:dyDescent="0.25"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2:35" x14ac:dyDescent="0.25"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2:35" x14ac:dyDescent="0.25"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2:35" x14ac:dyDescent="0.25"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2:35" x14ac:dyDescent="0.25"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2:35" x14ac:dyDescent="0.25"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2:35" x14ac:dyDescent="0.25"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2:35" x14ac:dyDescent="0.25"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2:35" x14ac:dyDescent="0.25"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2:35" x14ac:dyDescent="0.25"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2:35" x14ac:dyDescent="0.25"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2:35" x14ac:dyDescent="0.25"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2:35" x14ac:dyDescent="0.25"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2:35" x14ac:dyDescent="0.25"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2:35" x14ac:dyDescent="0.25"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2:35" x14ac:dyDescent="0.25"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2:35" x14ac:dyDescent="0.25"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2:35" x14ac:dyDescent="0.25"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2:35" x14ac:dyDescent="0.25"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2:35" x14ac:dyDescent="0.25"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2:35" x14ac:dyDescent="0.25"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2:35" x14ac:dyDescent="0.25"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2:35" x14ac:dyDescent="0.25"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2:35" x14ac:dyDescent="0.25"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2:35" x14ac:dyDescent="0.25"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2:35" x14ac:dyDescent="0.25"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2:35" x14ac:dyDescent="0.25"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2:35" x14ac:dyDescent="0.25"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2:35" x14ac:dyDescent="0.25"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2:35" x14ac:dyDescent="0.25"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2:35" x14ac:dyDescent="0.25"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2:35" x14ac:dyDescent="0.25"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2:35" x14ac:dyDescent="0.25"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2:35" x14ac:dyDescent="0.25"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2:35" x14ac:dyDescent="0.25"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2:35" x14ac:dyDescent="0.25"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2:35" x14ac:dyDescent="0.25"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2:35" x14ac:dyDescent="0.25"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2:35" x14ac:dyDescent="0.25"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2:35" x14ac:dyDescent="0.25"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2:35" x14ac:dyDescent="0.25"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2:35" x14ac:dyDescent="0.25"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2:35" x14ac:dyDescent="0.25"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2:35" x14ac:dyDescent="0.25"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2:35" x14ac:dyDescent="0.25"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2:35" x14ac:dyDescent="0.25"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2:35" x14ac:dyDescent="0.25"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2:35" x14ac:dyDescent="0.25"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2:35" x14ac:dyDescent="0.25"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2:35" x14ac:dyDescent="0.25"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2:35" x14ac:dyDescent="0.25"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2:35" x14ac:dyDescent="0.25"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2:35" x14ac:dyDescent="0.25"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2:35" x14ac:dyDescent="0.25"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2:35" x14ac:dyDescent="0.25"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2:35" x14ac:dyDescent="0.25"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2:35" x14ac:dyDescent="0.25"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2:35" x14ac:dyDescent="0.25">
      <c r="V1084" s="4"/>
      <c r="W1084" s="4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2:35" x14ac:dyDescent="0.25">
      <c r="V1085" s="4"/>
      <c r="W1085" s="4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2:35" x14ac:dyDescent="0.25">
      <c r="V1086" s="4"/>
      <c r="W1086" s="4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2:35" x14ac:dyDescent="0.25">
      <c r="V1087" s="4"/>
      <c r="W1087" s="4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</sheetData>
  <dataConsolidate/>
  <mergeCells count="103">
    <mergeCell ref="M61:M62"/>
    <mergeCell ref="N61:N62"/>
    <mergeCell ref="G61:G62"/>
    <mergeCell ref="H61:H62"/>
    <mergeCell ref="I61:I62"/>
    <mergeCell ref="J61:J62"/>
    <mergeCell ref="K61:K62"/>
    <mergeCell ref="I3:I4"/>
    <mergeCell ref="J3:J4"/>
    <mergeCell ref="C61:C62"/>
    <mergeCell ref="D61:D62"/>
    <mergeCell ref="E61:E62"/>
    <mergeCell ref="F61:F62"/>
    <mergeCell ref="K3:K4"/>
    <mergeCell ref="L3:L4"/>
    <mergeCell ref="C3:C4"/>
    <mergeCell ref="D3:D4"/>
    <mergeCell ref="E3:E4"/>
    <mergeCell ref="F3:F4"/>
    <mergeCell ref="L61:L62"/>
    <mergeCell ref="F231:F232"/>
    <mergeCell ref="C174:C175"/>
    <mergeCell ref="D174:D175"/>
    <mergeCell ref="E174:E175"/>
    <mergeCell ref="F174:F175"/>
    <mergeCell ref="L116:L117"/>
    <mergeCell ref="M116:M117"/>
    <mergeCell ref="L174:L175"/>
    <mergeCell ref="M174:M175"/>
    <mergeCell ref="G174:G175"/>
    <mergeCell ref="H174:H175"/>
    <mergeCell ref="I174:I175"/>
    <mergeCell ref="J174:J175"/>
    <mergeCell ref="K174:K175"/>
    <mergeCell ref="K116:K117"/>
    <mergeCell ref="G116:G117"/>
    <mergeCell ref="H116:H117"/>
    <mergeCell ref="I116:I117"/>
    <mergeCell ref="J116:J117"/>
    <mergeCell ref="C116:C117"/>
    <mergeCell ref="D116:D117"/>
    <mergeCell ref="E116:E117"/>
    <mergeCell ref="F116:F117"/>
    <mergeCell ref="C289:C290"/>
    <mergeCell ref="D289:D290"/>
    <mergeCell ref="E289:E290"/>
    <mergeCell ref="F289:F290"/>
    <mergeCell ref="L231:L232"/>
    <mergeCell ref="M231:M232"/>
    <mergeCell ref="C347:C348"/>
    <mergeCell ref="D347:D348"/>
    <mergeCell ref="E347:E348"/>
    <mergeCell ref="F347:F348"/>
    <mergeCell ref="L289:L290"/>
    <mergeCell ref="M289:M290"/>
    <mergeCell ref="G289:G290"/>
    <mergeCell ref="H289:H290"/>
    <mergeCell ref="I289:I290"/>
    <mergeCell ref="J289:J290"/>
    <mergeCell ref="K231:K232"/>
    <mergeCell ref="G231:G232"/>
    <mergeCell ref="H231:H232"/>
    <mergeCell ref="I231:I232"/>
    <mergeCell ref="J231:J232"/>
    <mergeCell ref="C231:C232"/>
    <mergeCell ref="D231:D232"/>
    <mergeCell ref="E231:E232"/>
    <mergeCell ref="C405:C406"/>
    <mergeCell ref="D405:D406"/>
    <mergeCell ref="E405:E406"/>
    <mergeCell ref="F405:F406"/>
    <mergeCell ref="L347:L348"/>
    <mergeCell ref="M347:M348"/>
    <mergeCell ref="G347:G348"/>
    <mergeCell ref="H347:H348"/>
    <mergeCell ref="I347:I348"/>
    <mergeCell ref="J347:J348"/>
    <mergeCell ref="L405:L406"/>
    <mergeCell ref="M405:M406"/>
    <mergeCell ref="G229:J229"/>
    <mergeCell ref="G287:J287"/>
    <mergeCell ref="G345:J345"/>
    <mergeCell ref="G59:J59"/>
    <mergeCell ref="G1:J1"/>
    <mergeCell ref="G114:J114"/>
    <mergeCell ref="G172:J172"/>
    <mergeCell ref="N405:N406"/>
    <mergeCell ref="G405:G406"/>
    <mergeCell ref="H405:H406"/>
    <mergeCell ref="I405:I406"/>
    <mergeCell ref="J405:J406"/>
    <mergeCell ref="N347:N348"/>
    <mergeCell ref="N289:N290"/>
    <mergeCell ref="K405:K406"/>
    <mergeCell ref="K347:K348"/>
    <mergeCell ref="K289:K290"/>
    <mergeCell ref="N231:N232"/>
    <mergeCell ref="N174:N175"/>
    <mergeCell ref="N116:N117"/>
    <mergeCell ref="M3:M4"/>
    <mergeCell ref="N3:N4"/>
    <mergeCell ref="G3:G4"/>
    <mergeCell ref="H3:H4"/>
  </mergeCells>
  <printOptions gridLinesSet="0"/>
  <pageMargins left="0.11811023622047245" right="0.11811023622047245" top="0.87" bottom="0.78740157480314965" header="0.44" footer="0.51181102362204722"/>
  <pageSetup paperSize="9" firstPageNumber="0" orientation="portrait" horizontalDpi="300" verticalDpi="4294967292" r:id="rId1"/>
  <headerFooter alignWithMargins="0"/>
  <rowBreaks count="9" manualBreakCount="9">
    <brk id="58" max="16383" man="1"/>
    <brk id="113" max="13" man="1"/>
    <brk id="171" max="13" man="1"/>
    <brk id="228" max="13" man="1"/>
    <brk id="286" max="16383" man="1"/>
    <brk id="344" max="16383" man="1"/>
    <brk id="402" max="16383" man="1"/>
    <brk id="573" max="16383" man="1"/>
    <brk id="74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AQ470"/>
  <sheetViews>
    <sheetView zoomScaleNormal="100" workbookViewId="0"/>
  </sheetViews>
  <sheetFormatPr baseColWidth="10" defaultRowHeight="13.2" x14ac:dyDescent="0.25"/>
  <cols>
    <col min="1" max="1" width="7.5546875" customWidth="1"/>
    <col min="2" max="2" width="5" bestFit="1" customWidth="1"/>
    <col min="3" max="8" width="5" customWidth="1"/>
    <col min="9" max="9" width="5.5546875" customWidth="1"/>
    <col min="10" max="11" width="5" customWidth="1"/>
    <col min="12" max="12" width="5.5546875" customWidth="1"/>
    <col min="13" max="14" width="5" customWidth="1"/>
    <col min="15" max="17" width="7.33203125" customWidth="1"/>
    <col min="18" max="45" width="0" hidden="1" customWidth="1"/>
  </cols>
  <sheetData>
    <row r="1" spans="1:43" ht="12" customHeight="1" x14ac:dyDescent="0.25">
      <c r="S1">
        <v>107</v>
      </c>
      <c r="T1">
        <v>90</v>
      </c>
      <c r="U1">
        <v>78</v>
      </c>
      <c r="V1">
        <v>65</v>
      </c>
      <c r="W1" s="296">
        <v>0.33333333333333331</v>
      </c>
      <c r="X1">
        <v>18</v>
      </c>
      <c r="Y1" s="296">
        <v>0.16666666666666666</v>
      </c>
      <c r="Z1">
        <v>28</v>
      </c>
      <c r="AA1" s="296">
        <v>0.41666666666666669</v>
      </c>
      <c r="AB1">
        <v>7</v>
      </c>
      <c r="AC1" s="296">
        <v>0.20833333333333334</v>
      </c>
      <c r="AD1">
        <v>7</v>
      </c>
      <c r="AE1" s="296">
        <v>0.20833333333333334</v>
      </c>
      <c r="AF1">
        <v>7</v>
      </c>
      <c r="AG1" s="296">
        <v>0.20833333333333334</v>
      </c>
      <c r="AH1">
        <v>16.6588333512445</v>
      </c>
      <c r="AI1">
        <v>10.0351494932618</v>
      </c>
      <c r="AJ1">
        <v>52</v>
      </c>
      <c r="AK1" s="296">
        <v>0.33333333333333331</v>
      </c>
      <c r="AL1">
        <v>17</v>
      </c>
      <c r="AM1" s="296">
        <v>0.41666666666666669</v>
      </c>
      <c r="AN1">
        <v>18</v>
      </c>
      <c r="AO1" s="296">
        <v>0.16666666666666666</v>
      </c>
      <c r="AP1">
        <v>6</v>
      </c>
      <c r="AQ1" s="296">
        <v>0.20833333333333334</v>
      </c>
    </row>
    <row r="2" spans="1:43" ht="12" customHeight="1" x14ac:dyDescent="0.25">
      <c r="A2" s="222"/>
      <c r="B2" s="223"/>
      <c r="C2" s="399">
        <f>'DebitVL sens 1'!C3</f>
        <v>43720</v>
      </c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223"/>
      <c r="P2" s="223"/>
      <c r="Q2" s="224"/>
      <c r="S2">
        <v>107</v>
      </c>
      <c r="T2">
        <v>88</v>
      </c>
      <c r="U2">
        <v>73</v>
      </c>
      <c r="V2">
        <v>52</v>
      </c>
      <c r="W2" s="296">
        <v>0.54166666666666663</v>
      </c>
      <c r="X2">
        <v>21</v>
      </c>
      <c r="Y2" s="296">
        <v>0.16666666666666666</v>
      </c>
      <c r="Z2">
        <v>25</v>
      </c>
      <c r="AA2" s="296">
        <v>0.41666666666666669</v>
      </c>
      <c r="AB2">
        <v>8</v>
      </c>
      <c r="AC2" s="296">
        <v>0.16666666666666666</v>
      </c>
      <c r="AD2">
        <v>8</v>
      </c>
      <c r="AE2" s="296">
        <v>0.16666666666666666</v>
      </c>
      <c r="AF2">
        <v>8</v>
      </c>
      <c r="AG2" s="296">
        <v>0.16666666666666666</v>
      </c>
      <c r="AH2">
        <v>18.506561850900798</v>
      </c>
      <c r="AI2">
        <v>10.126406946546201</v>
      </c>
      <c r="AJ2">
        <v>52</v>
      </c>
      <c r="AK2" s="296">
        <v>0.33333333333333331</v>
      </c>
      <c r="AL2">
        <v>17</v>
      </c>
      <c r="AM2" s="296">
        <v>0.41666666666666669</v>
      </c>
      <c r="AN2">
        <v>18</v>
      </c>
      <c r="AO2" s="296">
        <v>0.16666666666666666</v>
      </c>
      <c r="AP2">
        <v>6</v>
      </c>
      <c r="AQ2" s="296">
        <v>0.20833333333333334</v>
      </c>
    </row>
    <row r="3" spans="1:43" ht="12" customHeight="1" x14ac:dyDescent="0.25">
      <c r="A3" s="225" t="s">
        <v>129</v>
      </c>
      <c r="B3" s="226" t="s">
        <v>130</v>
      </c>
      <c r="C3" s="388" t="str">
        <f>'VITESSEVL sens 1 '!C3:C4</f>
        <v>de 0 à 30</v>
      </c>
      <c r="D3" s="390" t="str">
        <f>'VITESSEVL sens 1 '!D3:D4</f>
        <v>de 30 à 40</v>
      </c>
      <c r="E3" s="390" t="str">
        <f>'VITESSEVL sens 1 '!E3:E4</f>
        <v>de 40 à 50</v>
      </c>
      <c r="F3" s="390" t="str">
        <f>'VITESSEVL sens 1 '!F3:F4</f>
        <v>de 50 à 60</v>
      </c>
      <c r="G3" s="390" t="str">
        <f>'VITESSEVL sens 1 '!G3:G4</f>
        <v>de 60 à 70</v>
      </c>
      <c r="H3" s="390" t="str">
        <f>'VITESSEVL sens 1 '!H3:H4</f>
        <v>de 70 à 80</v>
      </c>
      <c r="I3" s="390" t="str">
        <f>'VITESSEVL sens 1 '!I3:I4</f>
        <v>de 80 à 90</v>
      </c>
      <c r="J3" s="390" t="str">
        <f>'VITESSEVL sens 1 '!J3:J4</f>
        <v>de 90 à 100</v>
      </c>
      <c r="K3" s="390" t="str">
        <f>'VITESSEVL sens 1 '!K3:K4</f>
        <v>de 100 à 110</v>
      </c>
      <c r="L3" s="390" t="str">
        <f>'VITESSEVL sens 1 '!L3:L4</f>
        <v>de 110 à 120</v>
      </c>
      <c r="M3" s="390" t="str">
        <f>'VITESSEVL sens 1 '!M3:M4</f>
        <v>de 120 à 130</v>
      </c>
      <c r="N3" s="390" t="str">
        <f>'VITESSEVL sens 1 '!N3:N4</f>
        <v>plus de 150</v>
      </c>
      <c r="O3" s="269" t="s">
        <v>131</v>
      </c>
      <c r="P3" s="227" t="s">
        <v>132</v>
      </c>
      <c r="Q3" s="228" t="s">
        <v>133</v>
      </c>
      <c r="S3">
        <v>108</v>
      </c>
      <c r="T3">
        <v>91</v>
      </c>
      <c r="U3">
        <v>77</v>
      </c>
      <c r="V3">
        <v>35</v>
      </c>
      <c r="W3" s="296">
        <v>0.75</v>
      </c>
      <c r="X3">
        <v>8</v>
      </c>
      <c r="Y3" s="296">
        <v>0.20833333333333334</v>
      </c>
      <c r="Z3">
        <v>3</v>
      </c>
      <c r="AA3" s="296">
        <v>0.29166666666666669</v>
      </c>
      <c r="AB3">
        <v>5</v>
      </c>
      <c r="AC3" s="296">
        <v>0.20833333333333334</v>
      </c>
      <c r="AD3">
        <v>5</v>
      </c>
      <c r="AE3" s="296">
        <v>0.20833333333333334</v>
      </c>
      <c r="AF3">
        <v>5</v>
      </c>
      <c r="AG3" s="296">
        <v>0.20833333333333334</v>
      </c>
      <c r="AH3">
        <v>16.713498749885598</v>
      </c>
      <c r="AI3">
        <v>15.8194946270862</v>
      </c>
      <c r="AJ3">
        <v>52</v>
      </c>
      <c r="AK3" s="296">
        <v>0.33333333333333331</v>
      </c>
      <c r="AL3">
        <v>17</v>
      </c>
      <c r="AM3" s="296">
        <v>0.41666666666666669</v>
      </c>
      <c r="AN3">
        <v>18</v>
      </c>
      <c r="AO3" s="296">
        <v>0.16666666666666666</v>
      </c>
      <c r="AP3">
        <v>6</v>
      </c>
      <c r="AQ3" s="296">
        <v>0.20833333333333334</v>
      </c>
    </row>
    <row r="4" spans="1:43" ht="12" customHeight="1" x14ac:dyDescent="0.25">
      <c r="A4" s="229"/>
      <c r="B4" s="230"/>
      <c r="C4" s="389"/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91"/>
      <c r="O4" s="270" t="s">
        <v>134</v>
      </c>
      <c r="P4" s="231" t="s">
        <v>131</v>
      </c>
      <c r="Q4" s="232" t="s">
        <v>135</v>
      </c>
      <c r="S4">
        <v>106</v>
      </c>
      <c r="T4">
        <v>93</v>
      </c>
      <c r="U4">
        <v>80</v>
      </c>
      <c r="V4">
        <v>35</v>
      </c>
      <c r="W4" s="296">
        <v>0.70833333333333337</v>
      </c>
      <c r="X4">
        <v>6</v>
      </c>
      <c r="Y4" s="296">
        <v>0</v>
      </c>
      <c r="Z4">
        <v>1</v>
      </c>
      <c r="AA4" s="296">
        <v>0.5</v>
      </c>
      <c r="AB4">
        <v>0</v>
      </c>
      <c r="AC4" s="296">
        <v>0</v>
      </c>
      <c r="AD4">
        <v>0</v>
      </c>
      <c r="AE4" s="296">
        <v>0</v>
      </c>
      <c r="AF4">
        <v>0</v>
      </c>
      <c r="AG4" s="296">
        <v>0</v>
      </c>
      <c r="AH4">
        <v>14.2126704035519</v>
      </c>
      <c r="AI4">
        <v>10</v>
      </c>
      <c r="AJ4">
        <v>52</v>
      </c>
      <c r="AK4" s="296">
        <v>0.33333333333333331</v>
      </c>
      <c r="AL4">
        <v>17</v>
      </c>
      <c r="AM4" s="296">
        <v>0.41666666666666669</v>
      </c>
      <c r="AN4">
        <v>18</v>
      </c>
      <c r="AO4" s="296">
        <v>0.16666666666666666</v>
      </c>
      <c r="AP4">
        <v>6</v>
      </c>
      <c r="AQ4" s="296">
        <v>0.20833333333333334</v>
      </c>
    </row>
    <row r="5" spans="1:43" ht="12" customHeight="1" x14ac:dyDescent="0.25">
      <c r="A5" s="233">
        <v>0</v>
      </c>
      <c r="B5" s="234" t="s">
        <v>2</v>
      </c>
      <c r="C5" s="235">
        <f>'VITESSEVL sens 1 '!X5</f>
        <v>0</v>
      </c>
      <c r="D5" s="236">
        <f>'VITESSEVL sens 1 '!Y5</f>
        <v>0</v>
      </c>
      <c r="E5" s="236">
        <f>'VITESSEVL sens 1 '!Z5</f>
        <v>0</v>
      </c>
      <c r="F5" s="236">
        <f>'VITESSEVL sens 1 '!AA5</f>
        <v>0</v>
      </c>
      <c r="G5" s="236">
        <f>'VITESSEVL sens 1 '!AB5</f>
        <v>0</v>
      </c>
      <c r="H5" s="236">
        <f>'VITESSEVL sens 1 '!AC5</f>
        <v>0</v>
      </c>
      <c r="I5" s="236">
        <f>'VITESSEVL sens 1 '!AD5</f>
        <v>1</v>
      </c>
      <c r="J5" s="236">
        <f>'VITESSEVL sens 1 '!AE5</f>
        <v>0</v>
      </c>
      <c r="K5" s="236">
        <f>'VITESSEVL sens 1 '!AF5</f>
        <v>0</v>
      </c>
      <c r="L5" s="236">
        <f>'VITESSEVL sens 1 '!AG5</f>
        <v>0</v>
      </c>
      <c r="M5" s="236">
        <f>'VITESSEVL sens 1 '!AH5</f>
        <v>0</v>
      </c>
      <c r="N5" s="237">
        <f>'VITESSEVL sens 1 '!AI5</f>
        <v>0</v>
      </c>
      <c r="O5" s="161">
        <f>'VITESSEVL sens 1 '!AK5</f>
        <v>85</v>
      </c>
      <c r="P5" s="161">
        <f>'VITESSEVL sens 1 '!AJ5</f>
        <v>1</v>
      </c>
      <c r="Q5" s="238">
        <f t="shared" ref="Q5:Q52" si="0">IF(SUM(C5:N5)=0,0,P5/SUM(C5:N5))</f>
        <v>1</v>
      </c>
      <c r="S5">
        <v>108</v>
      </c>
      <c r="T5">
        <v>90</v>
      </c>
      <c r="U5">
        <v>77</v>
      </c>
      <c r="V5">
        <v>51</v>
      </c>
      <c r="W5" s="296">
        <v>0.33333333333333331</v>
      </c>
      <c r="X5">
        <v>15</v>
      </c>
      <c r="Y5" s="296">
        <v>0.20833333333333334</v>
      </c>
      <c r="Z5">
        <v>24</v>
      </c>
      <c r="AA5" s="296">
        <v>0.625</v>
      </c>
      <c r="AB5">
        <v>3</v>
      </c>
      <c r="AC5" s="296">
        <v>0.20833333333333334</v>
      </c>
      <c r="AD5">
        <v>3</v>
      </c>
      <c r="AE5" s="296">
        <v>0.20833333333333334</v>
      </c>
      <c r="AF5">
        <v>3</v>
      </c>
      <c r="AG5" s="296">
        <v>0.20833333333333334</v>
      </c>
      <c r="AH5">
        <v>18.0129392210556</v>
      </c>
      <c r="AI5">
        <v>10.308192059202799</v>
      </c>
      <c r="AJ5">
        <v>52</v>
      </c>
      <c r="AK5" s="296">
        <v>0.33333333333333331</v>
      </c>
      <c r="AL5">
        <v>17</v>
      </c>
      <c r="AM5" s="296">
        <v>0.41666666666666669</v>
      </c>
      <c r="AN5">
        <v>18</v>
      </c>
      <c r="AO5" s="296">
        <v>0.16666666666666666</v>
      </c>
      <c r="AP5">
        <v>6</v>
      </c>
      <c r="AQ5" s="296">
        <v>0.20833333333333334</v>
      </c>
    </row>
    <row r="6" spans="1:43" ht="12" customHeight="1" x14ac:dyDescent="0.25">
      <c r="A6" s="239"/>
      <c r="B6" s="234" t="s">
        <v>3</v>
      </c>
      <c r="C6" s="267">
        <f>'VITESSEPL sens 1 '!X5</f>
        <v>0</v>
      </c>
      <c r="D6" s="161">
        <f>'VITESSEPL sens 1 '!Y5</f>
        <v>0</v>
      </c>
      <c r="E6" s="161">
        <f>'VITESSEPL sens 1 '!Z5</f>
        <v>0</v>
      </c>
      <c r="F6" s="161">
        <f>'VITESSEPL sens 1 '!AA5</f>
        <v>0</v>
      </c>
      <c r="G6" s="161">
        <f>'VITESSEPL sens 1 '!AB5</f>
        <v>0</v>
      </c>
      <c r="H6" s="161">
        <f>'VITESSEPL sens 1 '!AC5</f>
        <v>0</v>
      </c>
      <c r="I6" s="161">
        <f>'VITESSEPL sens 1 '!AD5</f>
        <v>0</v>
      </c>
      <c r="J6" s="161">
        <f>'VITESSEPL sens 1 '!AE5</f>
        <v>0</v>
      </c>
      <c r="K6" s="161">
        <f>'VITESSEPL sens 1 '!AF5</f>
        <v>0</v>
      </c>
      <c r="L6" s="161">
        <f>'VITESSEPL sens 1 '!AG5</f>
        <v>0</v>
      </c>
      <c r="M6" s="161">
        <f>'VITESSEPL sens 1 '!AH5</f>
        <v>0</v>
      </c>
      <c r="N6" s="240">
        <f>'VITESSEPL sens 1 '!AI5</f>
        <v>0</v>
      </c>
      <c r="O6" s="161">
        <f>'VITESSEPL sens 1 '!AK5</f>
        <v>0</v>
      </c>
      <c r="P6" s="161">
        <f>'VITESSEPL sens 1 '!AJ5</f>
        <v>0</v>
      </c>
      <c r="Q6" s="238">
        <f t="shared" si="0"/>
        <v>0</v>
      </c>
      <c r="R6" s="235"/>
      <c r="S6">
        <v>107</v>
      </c>
      <c r="T6">
        <v>89</v>
      </c>
      <c r="U6">
        <v>75</v>
      </c>
      <c r="V6">
        <v>56</v>
      </c>
      <c r="W6" s="296">
        <v>0.33333333333333331</v>
      </c>
      <c r="X6">
        <v>21</v>
      </c>
      <c r="Y6" s="296">
        <v>0.16666666666666666</v>
      </c>
      <c r="Z6">
        <v>24</v>
      </c>
      <c r="AA6" s="296">
        <v>0.29166666666666669</v>
      </c>
      <c r="AB6">
        <v>9</v>
      </c>
      <c r="AC6" s="296">
        <v>0.20833333333333334</v>
      </c>
      <c r="AD6">
        <v>9</v>
      </c>
      <c r="AE6" s="296">
        <v>0.20833333333333334</v>
      </c>
      <c r="AF6">
        <v>9</v>
      </c>
      <c r="AG6" s="296">
        <v>0.20833333333333334</v>
      </c>
      <c r="AH6">
        <v>16.820048933388801</v>
      </c>
      <c r="AI6">
        <v>9.5751872319195801</v>
      </c>
      <c r="AJ6">
        <v>52</v>
      </c>
      <c r="AK6" s="296">
        <v>0.33333333333333331</v>
      </c>
      <c r="AL6">
        <v>17</v>
      </c>
      <c r="AM6" s="296">
        <v>0.41666666666666669</v>
      </c>
      <c r="AN6">
        <v>18</v>
      </c>
      <c r="AO6" s="296">
        <v>0.16666666666666666</v>
      </c>
      <c r="AP6">
        <v>6</v>
      </c>
      <c r="AQ6" s="296">
        <v>0.20833333333333334</v>
      </c>
    </row>
    <row r="7" spans="1:43" ht="12" customHeight="1" x14ac:dyDescent="0.25">
      <c r="A7" s="233">
        <v>4.1666666666666664E-2</v>
      </c>
      <c r="B7" s="234" t="s">
        <v>2</v>
      </c>
      <c r="C7" s="235">
        <f>'VITESSEVL sens 1 '!X6</f>
        <v>0</v>
      </c>
      <c r="D7" s="161">
        <f>'VITESSEVL sens 1 '!Y6</f>
        <v>0</v>
      </c>
      <c r="E7" s="161">
        <f>'VITESSEVL sens 1 '!Z6</f>
        <v>0</v>
      </c>
      <c r="F7" s="161">
        <f>'VITESSEVL sens 1 '!AA6</f>
        <v>0</v>
      </c>
      <c r="G7" s="161">
        <f>'VITESSEVL sens 1 '!AB6</f>
        <v>0</v>
      </c>
      <c r="H7" s="161">
        <f>'VITESSEVL sens 1 '!AC6</f>
        <v>0</v>
      </c>
      <c r="I7" s="161">
        <f>'VITESSEVL sens 1 '!AD6</f>
        <v>2</v>
      </c>
      <c r="J7" s="161">
        <f>'VITESSEVL sens 1 '!AE6</f>
        <v>0</v>
      </c>
      <c r="K7" s="161">
        <f>'VITESSEVL sens 1 '!AF6</f>
        <v>0</v>
      </c>
      <c r="L7" s="161">
        <f>'VITESSEVL sens 1 '!AG6</f>
        <v>0</v>
      </c>
      <c r="M7" s="161">
        <f>'VITESSEVL sens 1 '!AH6</f>
        <v>1</v>
      </c>
      <c r="N7" s="240">
        <f>'VITESSEVL sens 1 '!AI6</f>
        <v>0</v>
      </c>
      <c r="O7" s="161">
        <f>'VITESSEVL sens 1 '!AK6</f>
        <v>98</v>
      </c>
      <c r="P7" s="161">
        <f>'VITESSEVL sens 1 '!AJ6</f>
        <v>3</v>
      </c>
      <c r="Q7" s="238">
        <f t="shared" si="0"/>
        <v>1</v>
      </c>
      <c r="S7">
        <v>106</v>
      </c>
      <c r="T7">
        <v>88</v>
      </c>
      <c r="U7">
        <v>73</v>
      </c>
      <c r="V7">
        <v>39</v>
      </c>
      <c r="W7" s="296">
        <v>0.66666666666666663</v>
      </c>
      <c r="X7">
        <v>23</v>
      </c>
      <c r="Y7" s="296">
        <v>0.16666666666666666</v>
      </c>
      <c r="Z7">
        <v>26</v>
      </c>
      <c r="AA7" s="296">
        <v>0.41666666666666669</v>
      </c>
      <c r="AB7">
        <v>13</v>
      </c>
      <c r="AC7" s="296">
        <v>0.20833333333333334</v>
      </c>
      <c r="AD7">
        <v>13</v>
      </c>
      <c r="AE7" s="296">
        <v>0.20833333333333334</v>
      </c>
      <c r="AF7">
        <v>13</v>
      </c>
      <c r="AG7" s="296">
        <v>0.20833333333333334</v>
      </c>
      <c r="AH7">
        <v>19.624516541421801</v>
      </c>
      <c r="AI7">
        <v>10.381364422499001</v>
      </c>
      <c r="AJ7">
        <v>52</v>
      </c>
      <c r="AK7" s="296">
        <v>0.33333333333333331</v>
      </c>
      <c r="AL7">
        <v>17</v>
      </c>
      <c r="AM7" s="296">
        <v>0.41666666666666669</v>
      </c>
      <c r="AN7">
        <v>18</v>
      </c>
      <c r="AO7" s="296">
        <v>0.16666666666666666</v>
      </c>
      <c r="AP7">
        <v>6</v>
      </c>
      <c r="AQ7" s="296">
        <v>0.20833333333333334</v>
      </c>
    </row>
    <row r="8" spans="1:43" ht="12" customHeight="1" x14ac:dyDescent="0.25">
      <c r="A8" s="239"/>
      <c r="B8" s="234" t="s">
        <v>3</v>
      </c>
      <c r="C8" s="235">
        <f>'VITESSEPL sens 1 '!X6</f>
        <v>0</v>
      </c>
      <c r="D8" s="161">
        <f>'VITESSEPL sens 1 '!Y6</f>
        <v>0</v>
      </c>
      <c r="E8" s="161">
        <f>'VITESSEPL sens 1 '!Z6</f>
        <v>0</v>
      </c>
      <c r="F8" s="161">
        <f>'VITESSEPL sens 1 '!AA6</f>
        <v>0</v>
      </c>
      <c r="G8" s="161">
        <f>'VITESSEPL sens 1 '!AB6</f>
        <v>0</v>
      </c>
      <c r="H8" s="161">
        <f>'VITESSEPL sens 1 '!AC6</f>
        <v>0</v>
      </c>
      <c r="I8" s="161">
        <f>'VITESSEPL sens 1 '!AD6</f>
        <v>2</v>
      </c>
      <c r="J8" s="161">
        <f>'VITESSEPL sens 1 '!AE6</f>
        <v>1</v>
      </c>
      <c r="K8" s="161">
        <f>'VITESSEPL sens 1 '!AF6</f>
        <v>0</v>
      </c>
      <c r="L8" s="161">
        <f>'VITESSEPL sens 1 '!AG6</f>
        <v>0</v>
      </c>
      <c r="M8" s="161">
        <f>'VITESSEPL sens 1 '!AH6</f>
        <v>0</v>
      </c>
      <c r="N8" s="240">
        <f>'VITESSEPL sens 1 '!AI6</f>
        <v>0</v>
      </c>
      <c r="O8" s="161">
        <f>'VITESSEPL sens 1 '!AK6</f>
        <v>88</v>
      </c>
      <c r="P8" s="161">
        <f>'VITESSEPL sens 1 '!AJ6</f>
        <v>3</v>
      </c>
      <c r="Q8" s="238">
        <f t="shared" si="0"/>
        <v>1</v>
      </c>
      <c r="S8">
        <v>94</v>
      </c>
      <c r="T8">
        <v>85</v>
      </c>
      <c r="U8">
        <v>77</v>
      </c>
      <c r="V8">
        <v>65</v>
      </c>
      <c r="W8" s="296">
        <v>0.33333333333333331</v>
      </c>
      <c r="X8">
        <v>18</v>
      </c>
      <c r="Y8" s="296">
        <v>0.16666666666666666</v>
      </c>
      <c r="Z8">
        <v>28</v>
      </c>
      <c r="AA8" s="296">
        <v>0.41666666666666669</v>
      </c>
      <c r="AB8">
        <v>7</v>
      </c>
      <c r="AC8" s="296">
        <v>0.20833333333333334</v>
      </c>
      <c r="AD8">
        <v>7</v>
      </c>
      <c r="AE8" s="296">
        <v>0.20833333333333334</v>
      </c>
      <c r="AF8">
        <v>7</v>
      </c>
      <c r="AG8" s="296">
        <v>0.20833333333333334</v>
      </c>
      <c r="AH8">
        <v>16.6588333512445</v>
      </c>
      <c r="AI8">
        <v>10.0351494932618</v>
      </c>
      <c r="AJ8">
        <v>52</v>
      </c>
      <c r="AK8" s="296">
        <v>0.33333333333333331</v>
      </c>
      <c r="AL8">
        <v>17</v>
      </c>
      <c r="AM8" s="296">
        <v>0.41666666666666669</v>
      </c>
      <c r="AN8">
        <v>18</v>
      </c>
      <c r="AO8" s="296">
        <v>0.16666666666666666</v>
      </c>
      <c r="AP8">
        <v>6</v>
      </c>
      <c r="AQ8" s="296">
        <v>0.20833333333333334</v>
      </c>
    </row>
    <row r="9" spans="1:43" ht="12" customHeight="1" x14ac:dyDescent="0.25">
      <c r="A9" s="233">
        <v>8.3333333333333329E-2</v>
      </c>
      <c r="B9" s="234" t="s">
        <v>2</v>
      </c>
      <c r="C9" s="235">
        <f>'VITESSEVL sens 1 '!X7</f>
        <v>0</v>
      </c>
      <c r="D9" s="161">
        <f>'VITESSEVL sens 1 '!Y7</f>
        <v>0</v>
      </c>
      <c r="E9" s="161">
        <f>'VITESSEVL sens 1 '!Z7</f>
        <v>0</v>
      </c>
      <c r="F9" s="161">
        <f>'VITESSEVL sens 1 '!AA7</f>
        <v>0</v>
      </c>
      <c r="G9" s="161">
        <f>'VITESSEVL sens 1 '!AB7</f>
        <v>0</v>
      </c>
      <c r="H9" s="161">
        <f>'VITESSEVL sens 1 '!AC7</f>
        <v>0</v>
      </c>
      <c r="I9" s="161">
        <f>'VITESSEVL sens 1 '!AD7</f>
        <v>0</v>
      </c>
      <c r="J9" s="161">
        <f>'VITESSEVL sens 1 '!AE7</f>
        <v>0</v>
      </c>
      <c r="K9" s="161">
        <f>'VITESSEVL sens 1 '!AF7</f>
        <v>0</v>
      </c>
      <c r="L9" s="161">
        <f>'VITESSEVL sens 1 '!AG7</f>
        <v>0</v>
      </c>
      <c r="M9" s="161">
        <f>'VITESSEVL sens 1 '!AH7</f>
        <v>0</v>
      </c>
      <c r="N9" s="240">
        <f>'VITESSEVL sens 1 '!AI7</f>
        <v>0</v>
      </c>
      <c r="O9" s="161">
        <f>'VITESSEVL sens 1 '!AK7</f>
        <v>0</v>
      </c>
      <c r="P9" s="161">
        <f>'VITESSEVL sens 1 '!AJ7</f>
        <v>0</v>
      </c>
      <c r="Q9" s="238">
        <f t="shared" si="0"/>
        <v>0</v>
      </c>
      <c r="S9">
        <v>92</v>
      </c>
      <c r="T9">
        <v>84</v>
      </c>
      <c r="U9">
        <v>73</v>
      </c>
      <c r="V9">
        <v>52</v>
      </c>
      <c r="W9" s="296">
        <v>0.54166666666666663</v>
      </c>
      <c r="X9">
        <v>21</v>
      </c>
      <c r="Y9" s="296">
        <v>0.16666666666666666</v>
      </c>
      <c r="Z9">
        <v>25</v>
      </c>
      <c r="AA9" s="296">
        <v>0.41666666666666669</v>
      </c>
      <c r="AB9">
        <v>8</v>
      </c>
      <c r="AC9" s="296">
        <v>0.16666666666666666</v>
      </c>
      <c r="AD9">
        <v>8</v>
      </c>
      <c r="AE9" s="296">
        <v>0.16666666666666666</v>
      </c>
      <c r="AF9">
        <v>8</v>
      </c>
      <c r="AG9" s="296">
        <v>0.16666666666666666</v>
      </c>
      <c r="AH9">
        <v>18.506561850900798</v>
      </c>
      <c r="AI9">
        <v>10.126406946546201</v>
      </c>
      <c r="AJ9">
        <v>52</v>
      </c>
      <c r="AK9" s="296">
        <v>0.33333333333333331</v>
      </c>
      <c r="AL9">
        <v>17</v>
      </c>
      <c r="AM9" s="296">
        <v>0.41666666666666669</v>
      </c>
      <c r="AN9">
        <v>18</v>
      </c>
      <c r="AO9" s="296">
        <v>0.16666666666666666</v>
      </c>
      <c r="AP9">
        <v>6</v>
      </c>
      <c r="AQ9" s="296">
        <v>0.20833333333333334</v>
      </c>
    </row>
    <row r="10" spans="1:43" ht="12" customHeight="1" x14ac:dyDescent="0.25">
      <c r="A10" s="239"/>
      <c r="B10" s="234" t="s">
        <v>3</v>
      </c>
      <c r="C10" s="235">
        <f>'VITESSEPL sens 1 '!X7</f>
        <v>0</v>
      </c>
      <c r="D10" s="161">
        <f>'VITESSEPL sens 1 '!Y7</f>
        <v>0</v>
      </c>
      <c r="E10" s="161">
        <f>'VITESSEPL sens 1 '!Z7</f>
        <v>0</v>
      </c>
      <c r="F10" s="161">
        <f>'VITESSEPL sens 1 '!AA7</f>
        <v>0</v>
      </c>
      <c r="G10" s="161">
        <f>'VITESSEPL sens 1 '!AB7</f>
        <v>0</v>
      </c>
      <c r="H10" s="161">
        <f>'VITESSEPL sens 1 '!AC7</f>
        <v>0</v>
      </c>
      <c r="I10" s="161">
        <f>'VITESSEPL sens 1 '!AD7</f>
        <v>1</v>
      </c>
      <c r="J10" s="161">
        <f>'VITESSEPL sens 1 '!AE7</f>
        <v>0</v>
      </c>
      <c r="K10" s="161">
        <f>'VITESSEPL sens 1 '!AF7</f>
        <v>0</v>
      </c>
      <c r="L10" s="161">
        <f>'VITESSEPL sens 1 '!AG7</f>
        <v>0</v>
      </c>
      <c r="M10" s="161">
        <f>'VITESSEPL sens 1 '!AH7</f>
        <v>0</v>
      </c>
      <c r="N10" s="240">
        <f>'VITESSEPL sens 1 '!AI7</f>
        <v>0</v>
      </c>
      <c r="O10" s="161">
        <f>'VITESSEPL sens 1 '!AK7</f>
        <v>85</v>
      </c>
      <c r="P10" s="161">
        <f>'VITESSEPL sens 1 '!AJ7</f>
        <v>1</v>
      </c>
      <c r="Q10" s="238">
        <f t="shared" si="0"/>
        <v>1</v>
      </c>
      <c r="S10">
        <v>99</v>
      </c>
      <c r="T10">
        <v>86</v>
      </c>
      <c r="U10">
        <v>68</v>
      </c>
      <c r="V10">
        <v>35</v>
      </c>
      <c r="W10" s="296">
        <v>0.75</v>
      </c>
      <c r="X10">
        <v>8</v>
      </c>
      <c r="Y10" s="296">
        <v>0.20833333333333334</v>
      </c>
      <c r="Z10">
        <v>3</v>
      </c>
      <c r="AA10" s="296">
        <v>0.29166666666666669</v>
      </c>
      <c r="AB10">
        <v>5</v>
      </c>
      <c r="AC10" s="296">
        <v>0.20833333333333334</v>
      </c>
      <c r="AD10">
        <v>5</v>
      </c>
      <c r="AE10" s="296">
        <v>0.20833333333333334</v>
      </c>
      <c r="AF10">
        <v>5</v>
      </c>
      <c r="AG10" s="296">
        <v>0.20833333333333334</v>
      </c>
      <c r="AH10">
        <v>16.713498749885598</v>
      </c>
      <c r="AI10">
        <v>15.8194946270862</v>
      </c>
      <c r="AJ10">
        <v>52</v>
      </c>
      <c r="AK10" s="296">
        <v>0.33333333333333331</v>
      </c>
      <c r="AL10">
        <v>17</v>
      </c>
      <c r="AM10" s="296">
        <v>0.41666666666666669</v>
      </c>
      <c r="AN10">
        <v>18</v>
      </c>
      <c r="AO10" s="296">
        <v>0.16666666666666666</v>
      </c>
      <c r="AP10">
        <v>6</v>
      </c>
      <c r="AQ10" s="296">
        <v>0.20833333333333334</v>
      </c>
    </row>
    <row r="11" spans="1:43" ht="12" customHeight="1" x14ac:dyDescent="0.25">
      <c r="A11" s="233">
        <v>0.125</v>
      </c>
      <c r="B11" s="234" t="s">
        <v>2</v>
      </c>
      <c r="C11" s="235">
        <f>'VITESSEVL sens 1 '!X8</f>
        <v>0</v>
      </c>
      <c r="D11" s="161">
        <f>'VITESSEVL sens 1 '!Y8</f>
        <v>0</v>
      </c>
      <c r="E11" s="161">
        <f>'VITESSEVL sens 1 '!Z8</f>
        <v>0</v>
      </c>
      <c r="F11" s="161">
        <f>'VITESSEVL sens 1 '!AA8</f>
        <v>0</v>
      </c>
      <c r="G11" s="161">
        <f>'VITESSEVL sens 1 '!AB8</f>
        <v>0</v>
      </c>
      <c r="H11" s="161">
        <f>'VITESSEVL sens 1 '!AC8</f>
        <v>0</v>
      </c>
      <c r="I11" s="161">
        <f>'VITESSEVL sens 1 '!AD8</f>
        <v>1</v>
      </c>
      <c r="J11" s="161">
        <f>'VITESSEVL sens 1 '!AE8</f>
        <v>1</v>
      </c>
      <c r="K11" s="161">
        <f>'VITESSEVL sens 1 '!AF8</f>
        <v>0</v>
      </c>
      <c r="L11" s="161">
        <f>'VITESSEVL sens 1 '!AG8</f>
        <v>0</v>
      </c>
      <c r="M11" s="161">
        <f>'VITESSEVL sens 1 '!AH8</f>
        <v>1</v>
      </c>
      <c r="N11" s="240">
        <f>'VITESSEVL sens 1 '!AI8</f>
        <v>0</v>
      </c>
      <c r="O11" s="161">
        <f>'VITESSEVL sens 1 '!AK8</f>
        <v>102</v>
      </c>
      <c r="P11" s="161">
        <f>'VITESSEVL sens 1 '!AJ8</f>
        <v>3</v>
      </c>
      <c r="Q11" s="238">
        <f t="shared" si="0"/>
        <v>1</v>
      </c>
      <c r="S11">
        <v>95</v>
      </c>
      <c r="T11">
        <v>80</v>
      </c>
      <c r="U11">
        <v>75</v>
      </c>
      <c r="V11">
        <v>35</v>
      </c>
      <c r="W11" s="296">
        <v>0.70833333333333337</v>
      </c>
      <c r="X11">
        <v>6</v>
      </c>
      <c r="Y11" s="296">
        <v>0</v>
      </c>
      <c r="Z11">
        <v>1</v>
      </c>
      <c r="AA11" s="296">
        <v>0.5</v>
      </c>
      <c r="AB11">
        <v>0</v>
      </c>
      <c r="AC11" s="296">
        <v>0</v>
      </c>
      <c r="AD11">
        <v>0</v>
      </c>
      <c r="AE11" s="296">
        <v>0</v>
      </c>
      <c r="AF11">
        <v>0</v>
      </c>
      <c r="AG11" s="296">
        <v>0</v>
      </c>
      <c r="AH11">
        <v>14.2126704035519</v>
      </c>
      <c r="AI11">
        <v>10</v>
      </c>
      <c r="AJ11">
        <v>52</v>
      </c>
      <c r="AK11" s="296">
        <v>0.33333333333333331</v>
      </c>
      <c r="AL11">
        <v>17</v>
      </c>
      <c r="AM11" s="296">
        <v>0.41666666666666669</v>
      </c>
      <c r="AN11">
        <v>18</v>
      </c>
      <c r="AO11" s="296">
        <v>0.16666666666666666</v>
      </c>
      <c r="AP11">
        <v>6</v>
      </c>
      <c r="AQ11" s="296">
        <v>0.20833333333333334</v>
      </c>
    </row>
    <row r="12" spans="1:43" ht="12" customHeight="1" x14ac:dyDescent="0.25">
      <c r="A12" s="239"/>
      <c r="B12" s="234" t="s">
        <v>3</v>
      </c>
      <c r="C12" s="235">
        <f>'VITESSEPL sens 1 '!X8</f>
        <v>0</v>
      </c>
      <c r="D12" s="161">
        <f>'VITESSEPL sens 1 '!Y8</f>
        <v>0</v>
      </c>
      <c r="E12" s="161">
        <f>'VITESSEPL sens 1 '!Z8</f>
        <v>0</v>
      </c>
      <c r="F12" s="161">
        <f>'VITESSEPL sens 1 '!AA8</f>
        <v>1</v>
      </c>
      <c r="G12" s="161">
        <f>'VITESSEPL sens 1 '!AB8</f>
        <v>0</v>
      </c>
      <c r="H12" s="161">
        <f>'VITESSEPL sens 1 '!AC8</f>
        <v>0</v>
      </c>
      <c r="I12" s="161">
        <f>'VITESSEPL sens 1 '!AD8</f>
        <v>1</v>
      </c>
      <c r="J12" s="161">
        <f>'VITESSEPL sens 1 '!AE8</f>
        <v>0</v>
      </c>
      <c r="K12" s="161">
        <f>'VITESSEPL sens 1 '!AF8</f>
        <v>0</v>
      </c>
      <c r="L12" s="161">
        <f>'VITESSEPL sens 1 '!AG8</f>
        <v>0</v>
      </c>
      <c r="M12" s="161">
        <f>'VITESSEPL sens 1 '!AH8</f>
        <v>0</v>
      </c>
      <c r="N12" s="240">
        <f>'VITESSEPL sens 1 '!AI8</f>
        <v>0</v>
      </c>
      <c r="O12" s="161">
        <f>'VITESSEPL sens 1 '!AK8</f>
        <v>70</v>
      </c>
      <c r="P12" s="161">
        <f>'VITESSEPL sens 1 '!AJ8</f>
        <v>1</v>
      </c>
      <c r="Q12" s="238">
        <f t="shared" si="0"/>
        <v>0.5</v>
      </c>
      <c r="S12">
        <v>92</v>
      </c>
      <c r="T12">
        <v>85</v>
      </c>
      <c r="U12">
        <v>75</v>
      </c>
      <c r="V12">
        <v>51</v>
      </c>
      <c r="W12" s="296">
        <v>0.33333333333333331</v>
      </c>
      <c r="X12">
        <v>15</v>
      </c>
      <c r="Y12" s="296">
        <v>0.20833333333333334</v>
      </c>
      <c r="Z12">
        <v>24</v>
      </c>
      <c r="AA12" s="296">
        <v>0.625</v>
      </c>
      <c r="AB12">
        <v>3</v>
      </c>
      <c r="AC12" s="296">
        <v>0.20833333333333334</v>
      </c>
      <c r="AD12">
        <v>3</v>
      </c>
      <c r="AE12" s="296">
        <v>0.20833333333333334</v>
      </c>
      <c r="AF12">
        <v>3</v>
      </c>
      <c r="AG12" s="296">
        <v>0.20833333333333334</v>
      </c>
      <c r="AH12">
        <v>18.0129392210556</v>
      </c>
      <c r="AI12">
        <v>10.308192059202799</v>
      </c>
      <c r="AJ12">
        <v>52</v>
      </c>
      <c r="AK12" s="296">
        <v>0.33333333333333331</v>
      </c>
      <c r="AL12">
        <v>17</v>
      </c>
      <c r="AM12" s="296">
        <v>0.41666666666666669</v>
      </c>
      <c r="AN12">
        <v>18</v>
      </c>
      <c r="AO12" s="296">
        <v>0.16666666666666666</v>
      </c>
      <c r="AP12">
        <v>6</v>
      </c>
      <c r="AQ12" s="296">
        <v>0.20833333333333334</v>
      </c>
    </row>
    <row r="13" spans="1:43" ht="12" customHeight="1" x14ac:dyDescent="0.25">
      <c r="A13" s="233">
        <v>0.16666666666666699</v>
      </c>
      <c r="B13" s="234" t="s">
        <v>2</v>
      </c>
      <c r="C13" s="235">
        <f>'VITESSEVL sens 1 '!X9</f>
        <v>0</v>
      </c>
      <c r="D13" s="161">
        <f>'VITESSEVL sens 1 '!Y9</f>
        <v>0</v>
      </c>
      <c r="E13" s="161">
        <f>'VITESSEVL sens 1 '!Z9</f>
        <v>0</v>
      </c>
      <c r="F13" s="161">
        <f>'VITESSEVL sens 1 '!AA9</f>
        <v>0</v>
      </c>
      <c r="G13" s="161">
        <f>'VITESSEVL sens 1 '!AB9</f>
        <v>1</v>
      </c>
      <c r="H13" s="161">
        <f>'VITESSEVL sens 1 '!AC9</f>
        <v>1</v>
      </c>
      <c r="I13" s="161">
        <f>'VITESSEVL sens 1 '!AD9</f>
        <v>4</v>
      </c>
      <c r="J13" s="161">
        <f>'VITESSEVL sens 1 '!AE9</f>
        <v>5</v>
      </c>
      <c r="K13" s="161">
        <f>'VITESSEVL sens 1 '!AF9</f>
        <v>5</v>
      </c>
      <c r="L13" s="161">
        <f>'VITESSEVL sens 1 '!AG9</f>
        <v>1</v>
      </c>
      <c r="M13" s="161">
        <f>'VITESSEVL sens 1 '!AH9</f>
        <v>1</v>
      </c>
      <c r="N13" s="240">
        <f>'VITESSEVL sens 1 '!AI9</f>
        <v>0</v>
      </c>
      <c r="O13" s="161">
        <f>'VITESSEVL sens 1 '!AK9</f>
        <v>96</v>
      </c>
      <c r="P13" s="161">
        <f>'VITESSEVL sens 1 '!AJ9</f>
        <v>16</v>
      </c>
      <c r="Q13" s="238">
        <f t="shared" si="0"/>
        <v>0.88888888888888884</v>
      </c>
      <c r="S13">
        <v>91</v>
      </c>
      <c r="T13">
        <v>84</v>
      </c>
      <c r="U13">
        <v>74</v>
      </c>
      <c r="V13">
        <v>56</v>
      </c>
      <c r="W13" s="296">
        <v>0.33333333333333331</v>
      </c>
      <c r="X13">
        <v>21</v>
      </c>
      <c r="Y13" s="296">
        <v>0.16666666666666666</v>
      </c>
      <c r="Z13">
        <v>24</v>
      </c>
      <c r="AA13" s="296">
        <v>0.29166666666666669</v>
      </c>
      <c r="AB13">
        <v>9</v>
      </c>
      <c r="AC13" s="296">
        <v>0.20833333333333334</v>
      </c>
      <c r="AD13">
        <v>9</v>
      </c>
      <c r="AE13" s="296">
        <v>0.20833333333333334</v>
      </c>
      <c r="AF13">
        <v>9</v>
      </c>
      <c r="AG13" s="296">
        <v>0.20833333333333334</v>
      </c>
      <c r="AH13">
        <v>16.820048933388801</v>
      </c>
      <c r="AI13">
        <v>9.5751872319195801</v>
      </c>
      <c r="AJ13">
        <v>52</v>
      </c>
      <c r="AK13" s="296">
        <v>0.33333333333333331</v>
      </c>
      <c r="AL13">
        <v>17</v>
      </c>
      <c r="AM13" s="296">
        <v>0.41666666666666669</v>
      </c>
      <c r="AN13">
        <v>18</v>
      </c>
      <c r="AO13" s="296">
        <v>0.16666666666666666</v>
      </c>
      <c r="AP13">
        <v>6</v>
      </c>
      <c r="AQ13" s="296">
        <v>0.20833333333333334</v>
      </c>
    </row>
    <row r="14" spans="1:43" ht="12" customHeight="1" x14ac:dyDescent="0.25">
      <c r="A14" s="239"/>
      <c r="B14" s="234" t="s">
        <v>3</v>
      </c>
      <c r="C14" s="235">
        <f>'VITESSEPL sens 1 '!X9</f>
        <v>0</v>
      </c>
      <c r="D14" s="161">
        <f>'VITESSEPL sens 1 '!Y9</f>
        <v>0</v>
      </c>
      <c r="E14" s="161">
        <f>'VITESSEPL sens 1 '!Z9</f>
        <v>0</v>
      </c>
      <c r="F14" s="161">
        <f>'VITESSEPL sens 1 '!AA9</f>
        <v>1</v>
      </c>
      <c r="G14" s="161">
        <f>'VITESSEPL sens 1 '!AB9</f>
        <v>0</v>
      </c>
      <c r="H14" s="161">
        <f>'VITESSEPL sens 1 '!AC9</f>
        <v>0</v>
      </c>
      <c r="I14" s="161">
        <f>'VITESSEPL sens 1 '!AD9</f>
        <v>3</v>
      </c>
      <c r="J14" s="161">
        <f>'VITESSEPL sens 1 '!AE9</f>
        <v>2</v>
      </c>
      <c r="K14" s="161">
        <f>'VITESSEPL sens 1 '!AF9</f>
        <v>0</v>
      </c>
      <c r="L14" s="161">
        <f>'VITESSEPL sens 1 '!AG9</f>
        <v>0</v>
      </c>
      <c r="M14" s="161">
        <f>'VITESSEPL sens 1 '!AH9</f>
        <v>0</v>
      </c>
      <c r="N14" s="240">
        <f>'VITESSEPL sens 1 '!AI9</f>
        <v>0</v>
      </c>
      <c r="O14" s="161">
        <f>'VITESSEPL sens 1 '!AK9</f>
        <v>83</v>
      </c>
      <c r="P14" s="161">
        <f>'VITESSEPL sens 1 '!AJ9</f>
        <v>5</v>
      </c>
      <c r="Q14" s="238">
        <f t="shared" si="0"/>
        <v>0.83333333333333337</v>
      </c>
      <c r="S14">
        <v>91</v>
      </c>
      <c r="T14">
        <v>83</v>
      </c>
      <c r="U14">
        <v>72</v>
      </c>
      <c r="V14">
        <v>39</v>
      </c>
      <c r="W14" s="296">
        <v>0.66666666666666663</v>
      </c>
      <c r="X14">
        <v>23</v>
      </c>
      <c r="Y14" s="296">
        <v>0.16666666666666666</v>
      </c>
      <c r="Z14">
        <v>26</v>
      </c>
      <c r="AA14" s="296">
        <v>0.41666666666666669</v>
      </c>
      <c r="AB14">
        <v>13</v>
      </c>
      <c r="AC14" s="296">
        <v>0.20833333333333334</v>
      </c>
      <c r="AD14">
        <v>13</v>
      </c>
      <c r="AE14" s="296">
        <v>0.20833333333333334</v>
      </c>
      <c r="AF14">
        <v>13</v>
      </c>
      <c r="AG14" s="296">
        <v>0.20833333333333334</v>
      </c>
      <c r="AH14">
        <v>19.624516541421801</v>
      </c>
      <c r="AI14">
        <v>10.381364422499001</v>
      </c>
      <c r="AJ14">
        <v>52</v>
      </c>
      <c r="AK14" s="296">
        <v>0.33333333333333331</v>
      </c>
      <c r="AL14">
        <v>17</v>
      </c>
      <c r="AM14" s="296">
        <v>0.41666666666666669</v>
      </c>
      <c r="AN14">
        <v>18</v>
      </c>
      <c r="AO14" s="296">
        <v>0.16666666666666666</v>
      </c>
      <c r="AP14">
        <v>6</v>
      </c>
      <c r="AQ14" s="296">
        <v>0.20833333333333334</v>
      </c>
    </row>
    <row r="15" spans="1:43" ht="12" customHeight="1" x14ac:dyDescent="0.25">
      <c r="A15" s="233">
        <v>0.20833333333333301</v>
      </c>
      <c r="B15" s="234" t="s">
        <v>2</v>
      </c>
      <c r="C15" s="235">
        <f>'VITESSEVL sens 1 '!X10</f>
        <v>0</v>
      </c>
      <c r="D15" s="161">
        <f>'VITESSEVL sens 1 '!Y10</f>
        <v>0</v>
      </c>
      <c r="E15" s="161">
        <f>'VITESSEVL sens 1 '!Z10</f>
        <v>0</v>
      </c>
      <c r="F15" s="161">
        <f>'VITESSEVL sens 1 '!AA10</f>
        <v>0</v>
      </c>
      <c r="G15" s="161">
        <f>'VITESSEVL sens 1 '!AB10</f>
        <v>1</v>
      </c>
      <c r="H15" s="161">
        <f>'VITESSEVL sens 1 '!AC10</f>
        <v>1</v>
      </c>
      <c r="I15" s="161">
        <f>'VITESSEVL sens 1 '!AD10</f>
        <v>0</v>
      </c>
      <c r="J15" s="161">
        <f>'VITESSEVL sens 1 '!AE10</f>
        <v>1</v>
      </c>
      <c r="K15" s="161">
        <f>'VITESSEVL sens 1 '!AF10</f>
        <v>0</v>
      </c>
      <c r="L15" s="161">
        <f>'VITESSEVL sens 1 '!AG10</f>
        <v>0</v>
      </c>
      <c r="M15" s="161">
        <f>'VITESSEVL sens 1 '!AH10</f>
        <v>0</v>
      </c>
      <c r="N15" s="240">
        <f>'VITESSEVL sens 1 '!AI10</f>
        <v>0</v>
      </c>
      <c r="O15" s="161">
        <f>'VITESSEVL sens 1 '!AK10</f>
        <v>78</v>
      </c>
      <c r="P15" s="161">
        <f>'VITESSEVL sens 1 '!AJ10</f>
        <v>1</v>
      </c>
      <c r="Q15" s="238">
        <f t="shared" si="0"/>
        <v>0.33333333333333331</v>
      </c>
    </row>
    <row r="16" spans="1:43" ht="12" customHeight="1" x14ac:dyDescent="0.25">
      <c r="A16" s="239"/>
      <c r="B16" s="234" t="s">
        <v>3</v>
      </c>
      <c r="C16" s="235">
        <f>'VITESSEPL sens 1 '!X10</f>
        <v>0</v>
      </c>
      <c r="D16" s="161">
        <f>'VITESSEPL sens 1 '!Y10</f>
        <v>0</v>
      </c>
      <c r="E16" s="161">
        <f>'VITESSEPL sens 1 '!Z10</f>
        <v>0</v>
      </c>
      <c r="F16" s="161">
        <f>'VITESSEPL sens 1 '!AA10</f>
        <v>0</v>
      </c>
      <c r="G16" s="161">
        <f>'VITESSEPL sens 1 '!AB10</f>
        <v>2</v>
      </c>
      <c r="H16" s="161">
        <f>'VITESSEPL sens 1 '!AC10</f>
        <v>1</v>
      </c>
      <c r="I16" s="161">
        <f>'VITESSEPL sens 1 '!AD10</f>
        <v>2</v>
      </c>
      <c r="J16" s="161">
        <f>'VITESSEPL sens 1 '!AE10</f>
        <v>1</v>
      </c>
      <c r="K16" s="161">
        <f>'VITESSEPL sens 1 '!AF10</f>
        <v>1</v>
      </c>
      <c r="L16" s="161">
        <f>'VITESSEPL sens 1 '!AG10</f>
        <v>0</v>
      </c>
      <c r="M16" s="161">
        <f>'VITESSEPL sens 1 '!AH10</f>
        <v>0</v>
      </c>
      <c r="N16" s="240">
        <f>'VITESSEPL sens 1 '!AI10</f>
        <v>0</v>
      </c>
      <c r="O16" s="161">
        <f>'VITESSEPL sens 1 '!AK10</f>
        <v>82</v>
      </c>
      <c r="P16" s="161">
        <f>'VITESSEPL sens 1 '!AJ10</f>
        <v>4</v>
      </c>
      <c r="Q16" s="238">
        <f t="shared" si="0"/>
        <v>0.5714285714285714</v>
      </c>
    </row>
    <row r="17" spans="1:17" ht="12" customHeight="1" x14ac:dyDescent="0.25">
      <c r="A17" s="233">
        <v>0.25</v>
      </c>
      <c r="B17" s="234" t="s">
        <v>2</v>
      </c>
      <c r="C17" s="235">
        <f>'VITESSEVL sens 1 '!X11</f>
        <v>0</v>
      </c>
      <c r="D17" s="161">
        <f>'VITESSEVL sens 1 '!Y11</f>
        <v>0</v>
      </c>
      <c r="E17" s="161">
        <f>'VITESSEVL sens 1 '!Z11</f>
        <v>0</v>
      </c>
      <c r="F17" s="161">
        <f>'VITESSEVL sens 1 '!AA11</f>
        <v>0</v>
      </c>
      <c r="G17" s="161">
        <f>'VITESSEVL sens 1 '!AB11</f>
        <v>1</v>
      </c>
      <c r="H17" s="161">
        <f>'VITESSEVL sens 1 '!AC11</f>
        <v>4</v>
      </c>
      <c r="I17" s="161">
        <f>'VITESSEVL sens 1 '!AD11</f>
        <v>10</v>
      </c>
      <c r="J17" s="161">
        <f>'VITESSEVL sens 1 '!AE11</f>
        <v>1</v>
      </c>
      <c r="K17" s="161">
        <f>'VITESSEVL sens 1 '!AF11</f>
        <v>1</v>
      </c>
      <c r="L17" s="161">
        <f>'VITESSEVL sens 1 '!AG11</f>
        <v>1</v>
      </c>
      <c r="M17" s="161">
        <f>'VITESSEVL sens 1 '!AH11</f>
        <v>1</v>
      </c>
      <c r="N17" s="240">
        <f>'VITESSEVL sens 1 '!AI11</f>
        <v>0</v>
      </c>
      <c r="O17" s="161">
        <f>'VITESSEVL sens 1 '!AK11</f>
        <v>87</v>
      </c>
      <c r="P17" s="161">
        <f>'VITESSEVL sens 1 '!AJ11</f>
        <v>14</v>
      </c>
      <c r="Q17" s="238">
        <f t="shared" si="0"/>
        <v>0.73684210526315785</v>
      </c>
    </row>
    <row r="18" spans="1:17" ht="12" customHeight="1" x14ac:dyDescent="0.25">
      <c r="A18" s="239"/>
      <c r="B18" s="234" t="s">
        <v>3</v>
      </c>
      <c r="C18" s="235">
        <f>'VITESSEPL sens 1 '!X11</f>
        <v>0</v>
      </c>
      <c r="D18" s="161">
        <f>'VITESSEPL sens 1 '!Y11</f>
        <v>0</v>
      </c>
      <c r="E18" s="161">
        <f>'VITESSEPL sens 1 '!Z11</f>
        <v>0</v>
      </c>
      <c r="F18" s="161">
        <f>'VITESSEPL sens 1 '!AA11</f>
        <v>1</v>
      </c>
      <c r="G18" s="161">
        <f>'VITESSEPL sens 1 '!AB11</f>
        <v>0</v>
      </c>
      <c r="H18" s="161">
        <f>'VITESSEPL sens 1 '!AC11</f>
        <v>4</v>
      </c>
      <c r="I18" s="161">
        <f>'VITESSEPL sens 1 '!AD11</f>
        <v>4</v>
      </c>
      <c r="J18" s="161">
        <f>'VITESSEPL sens 1 '!AE11</f>
        <v>3</v>
      </c>
      <c r="K18" s="161">
        <f>'VITESSEPL sens 1 '!AF11</f>
        <v>0</v>
      </c>
      <c r="L18" s="161">
        <f>'VITESSEPL sens 1 '!AG11</f>
        <v>0</v>
      </c>
      <c r="M18" s="161">
        <f>'VITESSEPL sens 1 '!AH11</f>
        <v>0</v>
      </c>
      <c r="N18" s="240">
        <f>'VITESSEPL sens 1 '!AI11</f>
        <v>0</v>
      </c>
      <c r="O18" s="161">
        <f>'VITESSEPL sens 1 '!AK11</f>
        <v>82</v>
      </c>
      <c r="P18" s="161">
        <f>'VITESSEPL sens 1 '!AJ11</f>
        <v>7</v>
      </c>
      <c r="Q18" s="238">
        <f t="shared" si="0"/>
        <v>0.58333333333333337</v>
      </c>
    </row>
    <row r="19" spans="1:17" ht="12" customHeight="1" x14ac:dyDescent="0.25">
      <c r="A19" s="233">
        <v>0.29166666666666702</v>
      </c>
      <c r="B19" s="234" t="s">
        <v>2</v>
      </c>
      <c r="C19" s="235">
        <f>'VITESSEVL sens 1 '!X12</f>
        <v>0</v>
      </c>
      <c r="D19" s="161">
        <f>'VITESSEVL sens 1 '!Y12</f>
        <v>0</v>
      </c>
      <c r="E19" s="161">
        <f>'VITESSEVL sens 1 '!Z12</f>
        <v>0</v>
      </c>
      <c r="F19" s="161">
        <f>'VITESSEVL sens 1 '!AA12</f>
        <v>0</v>
      </c>
      <c r="G19" s="161">
        <f>'VITESSEVL sens 1 '!AB12</f>
        <v>2</v>
      </c>
      <c r="H19" s="161">
        <f>'VITESSEVL sens 1 '!AC12</f>
        <v>10</v>
      </c>
      <c r="I19" s="161">
        <f>'VITESSEVL sens 1 '!AD12</f>
        <v>20</v>
      </c>
      <c r="J19" s="161">
        <f>'VITESSEVL sens 1 '!AE12</f>
        <v>10</v>
      </c>
      <c r="K19" s="161">
        <f>'VITESSEVL sens 1 '!AF12</f>
        <v>7</v>
      </c>
      <c r="L19" s="161">
        <f>'VITESSEVL sens 1 '!AG12</f>
        <v>4</v>
      </c>
      <c r="M19" s="161">
        <f>'VITESSEVL sens 1 '!AH12</f>
        <v>1</v>
      </c>
      <c r="N19" s="240">
        <f>'VITESSEVL sens 1 '!AI12</f>
        <v>0</v>
      </c>
      <c r="O19" s="161">
        <f>'VITESSEVL sens 1 '!AK12</f>
        <v>90</v>
      </c>
      <c r="P19" s="161">
        <f>'VITESSEVL sens 1 '!AJ12</f>
        <v>42</v>
      </c>
      <c r="Q19" s="238">
        <f t="shared" si="0"/>
        <v>0.77777777777777779</v>
      </c>
    </row>
    <row r="20" spans="1:17" ht="12" customHeight="1" x14ac:dyDescent="0.25">
      <c r="A20" s="239"/>
      <c r="B20" s="234" t="s">
        <v>3</v>
      </c>
      <c r="C20" s="235">
        <f>'VITESSEPL sens 1 '!X12</f>
        <v>0</v>
      </c>
      <c r="D20" s="161">
        <f>'VITESSEPL sens 1 '!Y12</f>
        <v>0</v>
      </c>
      <c r="E20" s="161">
        <f>'VITESSEPL sens 1 '!Z12</f>
        <v>0</v>
      </c>
      <c r="F20" s="161">
        <f>'VITESSEPL sens 1 '!AA12</f>
        <v>0</v>
      </c>
      <c r="G20" s="161">
        <f>'VITESSEPL sens 1 '!AB12</f>
        <v>0</v>
      </c>
      <c r="H20" s="161">
        <f>'VITESSEPL sens 1 '!AC12</f>
        <v>3</v>
      </c>
      <c r="I20" s="161">
        <f>'VITESSEPL sens 1 '!AD12</f>
        <v>12</v>
      </c>
      <c r="J20" s="161">
        <f>'VITESSEPL sens 1 '!AE12</f>
        <v>2</v>
      </c>
      <c r="K20" s="161">
        <f>'VITESSEPL sens 1 '!AF12</f>
        <v>0</v>
      </c>
      <c r="L20" s="161">
        <f>'VITESSEPL sens 1 '!AG12</f>
        <v>0</v>
      </c>
      <c r="M20" s="161">
        <f>'VITESSEPL sens 1 '!AH12</f>
        <v>0</v>
      </c>
      <c r="N20" s="240">
        <f>'VITESSEPL sens 1 '!AI12</f>
        <v>0</v>
      </c>
      <c r="O20" s="161">
        <f>'VITESSEPL sens 1 '!AK12</f>
        <v>84</v>
      </c>
      <c r="P20" s="161">
        <f>'VITESSEPL sens 1 '!AJ12</f>
        <v>14</v>
      </c>
      <c r="Q20" s="238">
        <f t="shared" si="0"/>
        <v>0.82352941176470584</v>
      </c>
    </row>
    <row r="21" spans="1:17" ht="12" customHeight="1" x14ac:dyDescent="0.25">
      <c r="A21" s="233">
        <v>0.33333333333333298</v>
      </c>
      <c r="B21" s="234" t="s">
        <v>2</v>
      </c>
      <c r="C21" s="235">
        <f>'VITESSEVL sens 1 '!X13</f>
        <v>0</v>
      </c>
      <c r="D21" s="161">
        <f>'VITESSEVL sens 1 '!Y13</f>
        <v>0</v>
      </c>
      <c r="E21" s="161">
        <f>'VITESSEVL sens 1 '!Z13</f>
        <v>0</v>
      </c>
      <c r="F21" s="161">
        <f>'VITESSEVL sens 1 '!AA13</f>
        <v>0</v>
      </c>
      <c r="G21" s="161">
        <f>'VITESSEVL sens 1 '!AB13</f>
        <v>0</v>
      </c>
      <c r="H21" s="161">
        <f>'VITESSEVL sens 1 '!AC13</f>
        <v>7</v>
      </c>
      <c r="I21" s="161">
        <f>'VITESSEVL sens 1 '!AD13</f>
        <v>25</v>
      </c>
      <c r="J21" s="161">
        <f>'VITESSEVL sens 1 '!AE13</f>
        <v>15</v>
      </c>
      <c r="K21" s="161">
        <f>'VITESSEVL sens 1 '!AF13</f>
        <v>11</v>
      </c>
      <c r="L21" s="161">
        <f>'VITESSEVL sens 1 '!AG13</f>
        <v>3</v>
      </c>
      <c r="M21" s="161">
        <f>'VITESSEVL sens 1 '!AH13</f>
        <v>4</v>
      </c>
      <c r="N21" s="240">
        <f>'VITESSEVL sens 1 '!AI13</f>
        <v>0</v>
      </c>
      <c r="O21" s="161">
        <f>'VITESSEVL sens 1 '!AK13</f>
        <v>93</v>
      </c>
      <c r="P21" s="161">
        <f>'VITESSEVL sens 1 '!AJ13</f>
        <v>58</v>
      </c>
      <c r="Q21" s="238">
        <f t="shared" si="0"/>
        <v>0.89230769230769236</v>
      </c>
    </row>
    <row r="22" spans="1:17" ht="12" customHeight="1" x14ac:dyDescent="0.25">
      <c r="A22" s="239"/>
      <c r="B22" s="234" t="s">
        <v>3</v>
      </c>
      <c r="C22" s="235">
        <f>'VITESSEPL sens 1 '!X13</f>
        <v>0</v>
      </c>
      <c r="D22" s="161">
        <f>'VITESSEPL sens 1 '!Y13</f>
        <v>0</v>
      </c>
      <c r="E22" s="161">
        <f>'VITESSEPL sens 1 '!Z13</f>
        <v>0</v>
      </c>
      <c r="F22" s="161">
        <f>'VITESSEPL sens 1 '!AA13</f>
        <v>0</v>
      </c>
      <c r="G22" s="161">
        <f>'VITESSEPL sens 1 '!AB13</f>
        <v>0</v>
      </c>
      <c r="H22" s="161">
        <f>'VITESSEPL sens 1 '!AC13</f>
        <v>4</v>
      </c>
      <c r="I22" s="161">
        <f>'VITESSEPL sens 1 '!AD13</f>
        <v>11</v>
      </c>
      <c r="J22" s="161">
        <f>'VITESSEPL sens 1 '!AE13</f>
        <v>4</v>
      </c>
      <c r="K22" s="161">
        <f>'VITESSEPL sens 1 '!AF13</f>
        <v>0</v>
      </c>
      <c r="L22" s="161">
        <f>'VITESSEPL sens 1 '!AG13</f>
        <v>0</v>
      </c>
      <c r="M22" s="161">
        <f>'VITESSEPL sens 1 '!AH13</f>
        <v>0</v>
      </c>
      <c r="N22" s="240">
        <f>'VITESSEPL sens 1 '!AI13</f>
        <v>0</v>
      </c>
      <c r="O22" s="161">
        <f>'VITESSEPL sens 1 '!AK13</f>
        <v>85</v>
      </c>
      <c r="P22" s="161">
        <f>'VITESSEPL sens 1 '!AJ13</f>
        <v>15</v>
      </c>
      <c r="Q22" s="238">
        <f t="shared" si="0"/>
        <v>0.78947368421052633</v>
      </c>
    </row>
    <row r="23" spans="1:17" ht="12" customHeight="1" x14ac:dyDescent="0.25">
      <c r="A23" s="233">
        <v>0.375</v>
      </c>
      <c r="B23" s="234" t="s">
        <v>2</v>
      </c>
      <c r="C23" s="235">
        <f>'VITESSEVL sens 1 '!X14</f>
        <v>1</v>
      </c>
      <c r="D23" s="161">
        <f>'VITESSEVL sens 1 '!Y14</f>
        <v>0</v>
      </c>
      <c r="E23" s="161">
        <f>'VITESSEVL sens 1 '!Z14</f>
        <v>0</v>
      </c>
      <c r="F23" s="161">
        <f>'VITESSEVL sens 1 '!AA14</f>
        <v>0</v>
      </c>
      <c r="G23" s="161">
        <f>'VITESSEVL sens 1 '!AB14</f>
        <v>1</v>
      </c>
      <c r="H23" s="161">
        <f>'VITESSEVL sens 1 '!AC14</f>
        <v>3</v>
      </c>
      <c r="I23" s="161">
        <f>'VITESSEVL sens 1 '!AD14</f>
        <v>10</v>
      </c>
      <c r="J23" s="161">
        <f>'VITESSEVL sens 1 '!AE14</f>
        <v>10</v>
      </c>
      <c r="K23" s="161">
        <f>'VITESSEVL sens 1 '!AF14</f>
        <v>1</v>
      </c>
      <c r="L23" s="161">
        <f>'VITESSEVL sens 1 '!AG14</f>
        <v>2</v>
      </c>
      <c r="M23" s="161">
        <f>'VITESSEVL sens 1 '!AH14</f>
        <v>0</v>
      </c>
      <c r="N23" s="240">
        <f>'VITESSEVL sens 1 '!AI14</f>
        <v>0</v>
      </c>
      <c r="O23" s="161">
        <f>'VITESSEVL sens 1 '!AK14</f>
        <v>87</v>
      </c>
      <c r="P23" s="161">
        <f>'VITESSEVL sens 1 '!AJ14</f>
        <v>23</v>
      </c>
      <c r="Q23" s="238">
        <f t="shared" si="0"/>
        <v>0.8214285714285714</v>
      </c>
    </row>
    <row r="24" spans="1:17" ht="12" customHeight="1" x14ac:dyDescent="0.25">
      <c r="A24" s="239"/>
      <c r="B24" s="234" t="s">
        <v>3</v>
      </c>
      <c r="C24" s="235">
        <f>'VITESSEPL sens 1 '!X14</f>
        <v>0</v>
      </c>
      <c r="D24" s="161">
        <f>'VITESSEPL sens 1 '!Y14</f>
        <v>0</v>
      </c>
      <c r="E24" s="161">
        <f>'VITESSEPL sens 1 '!Z14</f>
        <v>0</v>
      </c>
      <c r="F24" s="161">
        <f>'VITESSEPL sens 1 '!AA14</f>
        <v>1</v>
      </c>
      <c r="G24" s="161">
        <f>'VITESSEPL sens 1 '!AB14</f>
        <v>1</v>
      </c>
      <c r="H24" s="161">
        <f>'VITESSEPL sens 1 '!AC14</f>
        <v>1</v>
      </c>
      <c r="I24" s="161">
        <f>'VITESSEPL sens 1 '!AD14</f>
        <v>8</v>
      </c>
      <c r="J24" s="161">
        <f>'VITESSEPL sens 1 '!AE14</f>
        <v>6</v>
      </c>
      <c r="K24" s="161">
        <f>'VITESSEPL sens 1 '!AF14</f>
        <v>1</v>
      </c>
      <c r="L24" s="161">
        <f>'VITESSEPL sens 1 '!AG14</f>
        <v>0</v>
      </c>
      <c r="M24" s="161">
        <f>'VITESSEPL sens 1 '!AH14</f>
        <v>0</v>
      </c>
      <c r="N24" s="240">
        <f>'VITESSEPL sens 1 '!AI14</f>
        <v>0</v>
      </c>
      <c r="O24" s="161">
        <f>'VITESSEPL sens 1 '!AK14</f>
        <v>86</v>
      </c>
      <c r="P24" s="161">
        <f>'VITESSEPL sens 1 '!AJ14</f>
        <v>15</v>
      </c>
      <c r="Q24" s="238">
        <f t="shared" si="0"/>
        <v>0.83333333333333337</v>
      </c>
    </row>
    <row r="25" spans="1:17" ht="12" customHeight="1" x14ac:dyDescent="0.25">
      <c r="A25" s="233">
        <v>0.41666666666666702</v>
      </c>
      <c r="B25" s="234" t="s">
        <v>2</v>
      </c>
      <c r="C25" s="235">
        <f>'VITESSEVL sens 1 '!X15</f>
        <v>1</v>
      </c>
      <c r="D25" s="161">
        <f>'VITESSEVL sens 1 '!Y15</f>
        <v>1</v>
      </c>
      <c r="E25" s="161">
        <f>'VITESSEVL sens 1 '!Z15</f>
        <v>0</v>
      </c>
      <c r="F25" s="161">
        <f>'VITESSEVL sens 1 '!AA15</f>
        <v>0</v>
      </c>
      <c r="G25" s="161">
        <f>'VITESSEVL sens 1 '!AB15</f>
        <v>2</v>
      </c>
      <c r="H25" s="161">
        <f>'VITESSEVL sens 1 '!AC15</f>
        <v>11</v>
      </c>
      <c r="I25" s="161">
        <f>'VITESSEVL sens 1 '!AD15</f>
        <v>12</v>
      </c>
      <c r="J25" s="161">
        <f>'VITESSEVL sens 1 '!AE15</f>
        <v>6</v>
      </c>
      <c r="K25" s="161">
        <f>'VITESSEVL sens 1 '!AF15</f>
        <v>2</v>
      </c>
      <c r="L25" s="161">
        <f>'VITESSEVL sens 1 '!AG15</f>
        <v>0</v>
      </c>
      <c r="M25" s="161">
        <f>'VITESSEVL sens 1 '!AH15</f>
        <v>1</v>
      </c>
      <c r="N25" s="240">
        <f>'VITESSEVL sens 1 '!AI15</f>
        <v>0</v>
      </c>
      <c r="O25" s="161">
        <f>'VITESSEVL sens 1 '!AK15</f>
        <v>81</v>
      </c>
      <c r="P25" s="161">
        <f>'VITESSEVL sens 1 '!AJ15</f>
        <v>21</v>
      </c>
      <c r="Q25" s="238">
        <f t="shared" si="0"/>
        <v>0.58333333333333337</v>
      </c>
    </row>
    <row r="26" spans="1:17" ht="12" customHeight="1" x14ac:dyDescent="0.25">
      <c r="A26" s="239"/>
      <c r="B26" s="234" t="s">
        <v>3</v>
      </c>
      <c r="C26" s="235">
        <f>'VITESSEPL sens 1 '!X15</f>
        <v>0</v>
      </c>
      <c r="D26" s="161">
        <f>'VITESSEPL sens 1 '!Y15</f>
        <v>0</v>
      </c>
      <c r="E26" s="161">
        <f>'VITESSEPL sens 1 '!Z15</f>
        <v>0</v>
      </c>
      <c r="F26" s="161">
        <f>'VITESSEPL sens 1 '!AA15</f>
        <v>0</v>
      </c>
      <c r="G26" s="161">
        <f>'VITESSEPL sens 1 '!AB15</f>
        <v>0</v>
      </c>
      <c r="H26" s="161">
        <f>'VITESSEPL sens 1 '!AC15</f>
        <v>6</v>
      </c>
      <c r="I26" s="161">
        <f>'VITESSEPL sens 1 '!AD15</f>
        <v>14</v>
      </c>
      <c r="J26" s="161">
        <f>'VITESSEPL sens 1 '!AE15</f>
        <v>8</v>
      </c>
      <c r="K26" s="161">
        <f>'VITESSEPL sens 1 '!AF15</f>
        <v>0</v>
      </c>
      <c r="L26" s="161">
        <f>'VITESSEPL sens 1 '!AG15</f>
        <v>0</v>
      </c>
      <c r="M26" s="161">
        <f>'VITESSEPL sens 1 '!AH15</f>
        <v>0</v>
      </c>
      <c r="N26" s="240">
        <f>'VITESSEPL sens 1 '!AI15</f>
        <v>0</v>
      </c>
      <c r="O26" s="161">
        <f>'VITESSEPL sens 1 '!AK15</f>
        <v>86</v>
      </c>
      <c r="P26" s="161">
        <f>'VITESSEPL sens 1 '!AJ15</f>
        <v>22</v>
      </c>
      <c r="Q26" s="238">
        <f t="shared" si="0"/>
        <v>0.7857142857142857</v>
      </c>
    </row>
    <row r="27" spans="1:17" ht="12" customHeight="1" x14ac:dyDescent="0.25">
      <c r="A27" s="233">
        <v>0.45833333333333298</v>
      </c>
      <c r="B27" s="234" t="s">
        <v>2</v>
      </c>
      <c r="C27" s="235">
        <f>'VITESSEVL sens 1 '!X16</f>
        <v>0</v>
      </c>
      <c r="D27" s="161">
        <f>'VITESSEVL sens 1 '!Y16</f>
        <v>0</v>
      </c>
      <c r="E27" s="161">
        <f>'VITESSEVL sens 1 '!Z16</f>
        <v>0</v>
      </c>
      <c r="F27" s="161">
        <f>'VITESSEVL sens 1 '!AA16</f>
        <v>1</v>
      </c>
      <c r="G27" s="161">
        <f>'VITESSEVL sens 1 '!AB16</f>
        <v>0</v>
      </c>
      <c r="H27" s="161">
        <f>'VITESSEVL sens 1 '!AC16</f>
        <v>2</v>
      </c>
      <c r="I27" s="161">
        <f>'VITESSEVL sens 1 '!AD16</f>
        <v>16</v>
      </c>
      <c r="J27" s="161">
        <f>'VITESSEVL sens 1 '!AE16</f>
        <v>2</v>
      </c>
      <c r="K27" s="161">
        <f>'VITESSEVL sens 1 '!AF16</f>
        <v>8</v>
      </c>
      <c r="L27" s="161">
        <f>'VITESSEVL sens 1 '!AG16</f>
        <v>2</v>
      </c>
      <c r="M27" s="161">
        <f>'VITESSEVL sens 1 '!AH16</f>
        <v>0</v>
      </c>
      <c r="N27" s="240">
        <f>'VITESSEVL sens 1 '!AI16</f>
        <v>0</v>
      </c>
      <c r="O27" s="161">
        <f>'VITESSEVL sens 1 '!AK16</f>
        <v>91</v>
      </c>
      <c r="P27" s="161">
        <f>'VITESSEVL sens 1 '!AJ16</f>
        <v>28</v>
      </c>
      <c r="Q27" s="238">
        <f t="shared" si="0"/>
        <v>0.90322580645161288</v>
      </c>
    </row>
    <row r="28" spans="1:17" ht="12" customHeight="1" x14ac:dyDescent="0.25">
      <c r="A28" s="239"/>
      <c r="B28" s="234" t="s">
        <v>3</v>
      </c>
      <c r="C28" s="235">
        <f>'VITESSEPL sens 1 '!X16</f>
        <v>0</v>
      </c>
      <c r="D28" s="161">
        <f>'VITESSEPL sens 1 '!Y16</f>
        <v>0</v>
      </c>
      <c r="E28" s="161">
        <f>'VITESSEPL sens 1 '!Z16</f>
        <v>0</v>
      </c>
      <c r="F28" s="161">
        <f>'VITESSEPL sens 1 '!AA16</f>
        <v>0</v>
      </c>
      <c r="G28" s="161">
        <f>'VITESSEPL sens 1 '!AB16</f>
        <v>0</v>
      </c>
      <c r="H28" s="161">
        <f>'VITESSEPL sens 1 '!AC16</f>
        <v>0</v>
      </c>
      <c r="I28" s="161">
        <f>'VITESSEPL sens 1 '!AD16</f>
        <v>12</v>
      </c>
      <c r="J28" s="161">
        <f>'VITESSEPL sens 1 '!AE16</f>
        <v>6</v>
      </c>
      <c r="K28" s="161">
        <f>'VITESSEPL sens 1 '!AF16</f>
        <v>1</v>
      </c>
      <c r="L28" s="161">
        <f>'VITESSEPL sens 1 '!AG16</f>
        <v>0</v>
      </c>
      <c r="M28" s="161">
        <f>'VITESSEPL sens 1 '!AH16</f>
        <v>1</v>
      </c>
      <c r="N28" s="240">
        <f>'VITESSEPL sens 1 '!AI16</f>
        <v>0</v>
      </c>
      <c r="O28" s="161">
        <f>'VITESSEPL sens 1 '!AK16</f>
        <v>91</v>
      </c>
      <c r="P28" s="161">
        <f>'VITESSEPL sens 1 '!AJ16</f>
        <v>20</v>
      </c>
      <c r="Q28" s="238">
        <f t="shared" si="0"/>
        <v>1</v>
      </c>
    </row>
    <row r="29" spans="1:17" ht="12" customHeight="1" x14ac:dyDescent="0.25">
      <c r="A29" s="233">
        <v>0.5</v>
      </c>
      <c r="B29" s="234" t="s">
        <v>2</v>
      </c>
      <c r="C29" s="235">
        <f>'VITESSEVL sens 1 '!X17</f>
        <v>1</v>
      </c>
      <c r="D29" s="161">
        <f>'VITESSEVL sens 1 '!Y17</f>
        <v>0</v>
      </c>
      <c r="E29" s="161">
        <f>'VITESSEVL sens 1 '!Z17</f>
        <v>0</v>
      </c>
      <c r="F29" s="161">
        <f>'VITESSEVL sens 1 '!AA17</f>
        <v>0</v>
      </c>
      <c r="G29" s="161">
        <f>'VITESSEVL sens 1 '!AB17</f>
        <v>1</v>
      </c>
      <c r="H29" s="161">
        <f>'VITESSEVL sens 1 '!AC17</f>
        <v>5</v>
      </c>
      <c r="I29" s="161">
        <f>'VITESSEVL sens 1 '!AD17</f>
        <v>7</v>
      </c>
      <c r="J29" s="161">
        <f>'VITESSEVL sens 1 '!AE17</f>
        <v>8</v>
      </c>
      <c r="K29" s="161">
        <f>'VITESSEVL sens 1 '!AF17</f>
        <v>7</v>
      </c>
      <c r="L29" s="161">
        <f>'VITESSEVL sens 1 '!AG17</f>
        <v>2</v>
      </c>
      <c r="M29" s="161">
        <f>'VITESSEVL sens 1 '!AH17</f>
        <v>3</v>
      </c>
      <c r="N29" s="240">
        <f>'VITESSEVL sens 1 '!AI17</f>
        <v>0</v>
      </c>
      <c r="O29" s="161">
        <f>'VITESSEVL sens 1 '!AK17</f>
        <v>93</v>
      </c>
      <c r="P29" s="161">
        <f>'VITESSEVL sens 1 '!AJ17</f>
        <v>27</v>
      </c>
      <c r="Q29" s="238">
        <f t="shared" si="0"/>
        <v>0.79411764705882348</v>
      </c>
    </row>
    <row r="30" spans="1:17" ht="12" customHeight="1" x14ac:dyDescent="0.25">
      <c r="A30" s="239"/>
      <c r="B30" s="234" t="s">
        <v>3</v>
      </c>
      <c r="C30" s="235">
        <f>'VITESSEPL sens 1 '!X17</f>
        <v>1</v>
      </c>
      <c r="D30" s="161">
        <f>'VITESSEPL sens 1 '!Y17</f>
        <v>0</v>
      </c>
      <c r="E30" s="161">
        <f>'VITESSEPL sens 1 '!Z17</f>
        <v>0</v>
      </c>
      <c r="F30" s="161">
        <f>'VITESSEPL sens 1 '!AA17</f>
        <v>0</v>
      </c>
      <c r="G30" s="161">
        <f>'VITESSEPL sens 1 '!AB17</f>
        <v>1</v>
      </c>
      <c r="H30" s="161">
        <f>'VITESSEPL sens 1 '!AC17</f>
        <v>2</v>
      </c>
      <c r="I30" s="161">
        <f>'VITESSEPL sens 1 '!AD17</f>
        <v>10</v>
      </c>
      <c r="J30" s="161">
        <f>'VITESSEPL sens 1 '!AE17</f>
        <v>1</v>
      </c>
      <c r="K30" s="161">
        <f>'VITESSEPL sens 1 '!AF17</f>
        <v>0</v>
      </c>
      <c r="L30" s="161">
        <f>'VITESSEPL sens 1 '!AG17</f>
        <v>1</v>
      </c>
      <c r="M30" s="161">
        <f>'VITESSEPL sens 1 '!AH17</f>
        <v>0</v>
      </c>
      <c r="N30" s="240">
        <f>'VITESSEPL sens 1 '!AI17</f>
        <v>0</v>
      </c>
      <c r="O30" s="161">
        <f>'VITESSEPL sens 1 '!AK17</f>
        <v>81</v>
      </c>
      <c r="P30" s="161">
        <f>'VITESSEPL sens 1 '!AJ17</f>
        <v>12</v>
      </c>
      <c r="Q30" s="238">
        <f t="shared" si="0"/>
        <v>0.75</v>
      </c>
    </row>
    <row r="31" spans="1:17" ht="12" customHeight="1" x14ac:dyDescent="0.25">
      <c r="A31" s="233">
        <v>0.54166666666666696</v>
      </c>
      <c r="B31" s="234" t="s">
        <v>2</v>
      </c>
      <c r="C31" s="235">
        <f>'VITESSEVL sens 1 '!X18</f>
        <v>0</v>
      </c>
      <c r="D31" s="161">
        <f>'VITESSEVL sens 1 '!Y18</f>
        <v>0</v>
      </c>
      <c r="E31" s="161">
        <f>'VITESSEVL sens 1 '!Z18</f>
        <v>0</v>
      </c>
      <c r="F31" s="161">
        <f>'VITESSEVL sens 1 '!AA18</f>
        <v>0</v>
      </c>
      <c r="G31" s="161">
        <f>'VITESSEVL sens 1 '!AB18</f>
        <v>1</v>
      </c>
      <c r="H31" s="161">
        <f>'VITESSEVL sens 1 '!AC18</f>
        <v>4</v>
      </c>
      <c r="I31" s="161">
        <f>'VITESSEVL sens 1 '!AD18</f>
        <v>14</v>
      </c>
      <c r="J31" s="161">
        <f>'VITESSEVL sens 1 '!AE18</f>
        <v>3</v>
      </c>
      <c r="K31" s="161">
        <f>'VITESSEVL sens 1 '!AF18</f>
        <v>6</v>
      </c>
      <c r="L31" s="161">
        <f>'VITESSEVL sens 1 '!AG18</f>
        <v>3</v>
      </c>
      <c r="M31" s="161">
        <f>'VITESSEVL sens 1 '!AH18</f>
        <v>2</v>
      </c>
      <c r="N31" s="240">
        <f>'VITESSEVL sens 1 '!AI18</f>
        <v>0</v>
      </c>
      <c r="O31" s="161">
        <f>'VITESSEVL sens 1 '!AK18</f>
        <v>93</v>
      </c>
      <c r="P31" s="161">
        <f>'VITESSEVL sens 1 '!AJ18</f>
        <v>28</v>
      </c>
      <c r="Q31" s="238">
        <f t="shared" si="0"/>
        <v>0.84848484848484851</v>
      </c>
    </row>
    <row r="32" spans="1:17" ht="12" customHeight="1" x14ac:dyDescent="0.25">
      <c r="A32" s="239"/>
      <c r="B32" s="234" t="s">
        <v>3</v>
      </c>
      <c r="C32" s="235">
        <f>'VITESSEPL sens 1 '!X18</f>
        <v>0</v>
      </c>
      <c r="D32" s="161">
        <f>'VITESSEPL sens 1 '!Y18</f>
        <v>0</v>
      </c>
      <c r="E32" s="161">
        <f>'VITESSEPL sens 1 '!Z18</f>
        <v>0</v>
      </c>
      <c r="F32" s="161">
        <f>'VITESSEPL sens 1 '!AA18</f>
        <v>0</v>
      </c>
      <c r="G32" s="161">
        <f>'VITESSEPL sens 1 '!AB18</f>
        <v>1</v>
      </c>
      <c r="H32" s="161">
        <f>'VITESSEPL sens 1 '!AC18</f>
        <v>5</v>
      </c>
      <c r="I32" s="161">
        <f>'VITESSEPL sens 1 '!AD18</f>
        <v>14</v>
      </c>
      <c r="J32" s="161">
        <f>'VITESSEPL sens 1 '!AE18</f>
        <v>5</v>
      </c>
      <c r="K32" s="161">
        <f>'VITESSEPL sens 1 '!AF18</f>
        <v>1</v>
      </c>
      <c r="L32" s="161">
        <f>'VITESSEPL sens 1 '!AG18</f>
        <v>1</v>
      </c>
      <c r="M32" s="161">
        <f>'VITESSEPL sens 1 '!AH18</f>
        <v>0</v>
      </c>
      <c r="N32" s="240">
        <f>'VITESSEPL sens 1 '!AI18</f>
        <v>0</v>
      </c>
      <c r="O32" s="161">
        <f>'VITESSEPL sens 1 '!AK18</f>
        <v>86</v>
      </c>
      <c r="P32" s="161">
        <f>'VITESSEPL sens 1 '!AJ18</f>
        <v>21</v>
      </c>
      <c r="Q32" s="238">
        <f t="shared" si="0"/>
        <v>0.77777777777777779</v>
      </c>
    </row>
    <row r="33" spans="1:17" ht="12" customHeight="1" x14ac:dyDescent="0.25">
      <c r="A33" s="233">
        <v>0.58333333333333304</v>
      </c>
      <c r="B33" s="234" t="s">
        <v>2</v>
      </c>
      <c r="C33" s="235">
        <f>'VITESSEVL sens 1 '!X19</f>
        <v>1</v>
      </c>
      <c r="D33" s="161">
        <f>'VITESSEVL sens 1 '!Y19</f>
        <v>0</v>
      </c>
      <c r="E33" s="161">
        <f>'VITESSEVL sens 1 '!Z19</f>
        <v>0</v>
      </c>
      <c r="F33" s="161">
        <f>'VITESSEVL sens 1 '!AA19</f>
        <v>0</v>
      </c>
      <c r="G33" s="161">
        <f>'VITESSEVL sens 1 '!AB19</f>
        <v>1</v>
      </c>
      <c r="H33" s="161">
        <f>'VITESSEVL sens 1 '!AC19</f>
        <v>2</v>
      </c>
      <c r="I33" s="161">
        <f>'VITESSEVL sens 1 '!AD19</f>
        <v>10</v>
      </c>
      <c r="J33" s="161">
        <f>'VITESSEVL sens 1 '!AE19</f>
        <v>6</v>
      </c>
      <c r="K33" s="161">
        <f>'VITESSEVL sens 1 '!AF19</f>
        <v>8</v>
      </c>
      <c r="L33" s="161">
        <f>'VITESSEVL sens 1 '!AG19</f>
        <v>1</v>
      </c>
      <c r="M33" s="161">
        <f>'VITESSEVL sens 1 '!AH19</f>
        <v>1</v>
      </c>
      <c r="N33" s="240">
        <f>'VITESSEVL sens 1 '!AI19</f>
        <v>0</v>
      </c>
      <c r="O33" s="161">
        <f>'VITESSEVL sens 1 '!AK19</f>
        <v>91</v>
      </c>
      <c r="P33" s="161">
        <f>'VITESSEVL sens 1 '!AJ19</f>
        <v>26</v>
      </c>
      <c r="Q33" s="238">
        <f t="shared" si="0"/>
        <v>0.8666666666666667</v>
      </c>
    </row>
    <row r="34" spans="1:17" ht="12" customHeight="1" x14ac:dyDescent="0.25">
      <c r="A34" s="239"/>
      <c r="B34" s="234" t="s">
        <v>3</v>
      </c>
      <c r="C34" s="235">
        <f>'VITESSEPL sens 1 '!X19</f>
        <v>0</v>
      </c>
      <c r="D34" s="161">
        <f>'VITESSEPL sens 1 '!Y19</f>
        <v>0</v>
      </c>
      <c r="E34" s="161">
        <f>'VITESSEPL sens 1 '!Z19</f>
        <v>0</v>
      </c>
      <c r="F34" s="161">
        <f>'VITESSEPL sens 1 '!AA19</f>
        <v>0</v>
      </c>
      <c r="G34" s="161">
        <f>'VITESSEPL sens 1 '!AB19</f>
        <v>0</v>
      </c>
      <c r="H34" s="161">
        <f>'VITESSEPL sens 1 '!AC19</f>
        <v>4</v>
      </c>
      <c r="I34" s="161">
        <f>'VITESSEPL sens 1 '!AD19</f>
        <v>11</v>
      </c>
      <c r="J34" s="161">
        <f>'VITESSEPL sens 1 '!AE19</f>
        <v>6</v>
      </c>
      <c r="K34" s="161">
        <f>'VITESSEPL sens 1 '!AF19</f>
        <v>0</v>
      </c>
      <c r="L34" s="161">
        <f>'VITESSEPL sens 1 '!AG19</f>
        <v>0</v>
      </c>
      <c r="M34" s="161">
        <f>'VITESSEPL sens 1 '!AH19</f>
        <v>0</v>
      </c>
      <c r="N34" s="240">
        <f>'VITESSEPL sens 1 '!AI19</f>
        <v>0</v>
      </c>
      <c r="O34" s="161">
        <f>'VITESSEPL sens 1 '!AK19</f>
        <v>86</v>
      </c>
      <c r="P34" s="161">
        <f>'VITESSEPL sens 1 '!AJ19</f>
        <v>17</v>
      </c>
      <c r="Q34" s="238">
        <f t="shared" si="0"/>
        <v>0.80952380952380953</v>
      </c>
    </row>
    <row r="35" spans="1:17" ht="12" customHeight="1" x14ac:dyDescent="0.25">
      <c r="A35" s="233">
        <v>0.625</v>
      </c>
      <c r="B35" s="234" t="s">
        <v>2</v>
      </c>
      <c r="C35" s="235">
        <f>'VITESSEVL sens 1 '!X20</f>
        <v>1</v>
      </c>
      <c r="D35" s="161">
        <f>'VITESSEVL sens 1 '!Y20</f>
        <v>0</v>
      </c>
      <c r="E35" s="161">
        <f>'VITESSEVL sens 1 '!Z20</f>
        <v>0</v>
      </c>
      <c r="F35" s="161">
        <f>'VITESSEVL sens 1 '!AA20</f>
        <v>0</v>
      </c>
      <c r="G35" s="161">
        <f>'VITESSEVL sens 1 '!AB20</f>
        <v>0</v>
      </c>
      <c r="H35" s="161">
        <f>'VITESSEVL sens 1 '!AC20</f>
        <v>3</v>
      </c>
      <c r="I35" s="161">
        <f>'VITESSEVL sens 1 '!AD20</f>
        <v>4</v>
      </c>
      <c r="J35" s="161">
        <f>'VITESSEVL sens 1 '!AE20</f>
        <v>7</v>
      </c>
      <c r="K35" s="161">
        <f>'VITESSEVL sens 1 '!AF20</f>
        <v>4</v>
      </c>
      <c r="L35" s="161">
        <f>'VITESSEVL sens 1 '!AG20</f>
        <v>2</v>
      </c>
      <c r="M35" s="161">
        <f>'VITESSEVL sens 1 '!AH20</f>
        <v>3</v>
      </c>
      <c r="N35" s="240">
        <f>'VITESSEVL sens 1 '!AI20</f>
        <v>0</v>
      </c>
      <c r="O35" s="161">
        <f>'VITESSEVL sens 1 '!AK20</f>
        <v>95</v>
      </c>
      <c r="P35" s="161">
        <f>'VITESSEVL sens 1 '!AJ20</f>
        <v>20</v>
      </c>
      <c r="Q35" s="238">
        <f t="shared" si="0"/>
        <v>0.83333333333333337</v>
      </c>
    </row>
    <row r="36" spans="1:17" ht="12" customHeight="1" x14ac:dyDescent="0.25">
      <c r="A36" s="239"/>
      <c r="B36" s="234" t="s">
        <v>3</v>
      </c>
      <c r="C36" s="235">
        <f>'VITESSEPL sens 1 '!X20</f>
        <v>0</v>
      </c>
      <c r="D36" s="161">
        <f>'VITESSEPL sens 1 '!Y20</f>
        <v>0</v>
      </c>
      <c r="E36" s="161">
        <f>'VITESSEPL sens 1 '!Z20</f>
        <v>0</v>
      </c>
      <c r="F36" s="161">
        <f>'VITESSEPL sens 1 '!AA20</f>
        <v>0</v>
      </c>
      <c r="G36" s="161">
        <f>'VITESSEPL sens 1 '!AB20</f>
        <v>0</v>
      </c>
      <c r="H36" s="161">
        <f>'VITESSEPL sens 1 '!AC20</f>
        <v>2</v>
      </c>
      <c r="I36" s="161">
        <f>'VITESSEPL sens 1 '!AD20</f>
        <v>12</v>
      </c>
      <c r="J36" s="161">
        <f>'VITESSEPL sens 1 '!AE20</f>
        <v>7</v>
      </c>
      <c r="K36" s="161">
        <f>'VITESSEPL sens 1 '!AF20</f>
        <v>0</v>
      </c>
      <c r="L36" s="161">
        <f>'VITESSEPL sens 1 '!AG20</f>
        <v>0</v>
      </c>
      <c r="M36" s="161">
        <f>'VITESSEPL sens 1 '!AH20</f>
        <v>0</v>
      </c>
      <c r="N36" s="240">
        <f>'VITESSEPL sens 1 '!AI20</f>
        <v>0</v>
      </c>
      <c r="O36" s="161">
        <f>'VITESSEPL sens 1 '!AK20</f>
        <v>87</v>
      </c>
      <c r="P36" s="161">
        <f>'VITESSEPL sens 1 '!AJ20</f>
        <v>19</v>
      </c>
      <c r="Q36" s="238">
        <f t="shared" si="0"/>
        <v>0.90476190476190477</v>
      </c>
    </row>
    <row r="37" spans="1:17" ht="12" customHeight="1" x14ac:dyDescent="0.25">
      <c r="A37" s="233">
        <v>0.66666666666666696</v>
      </c>
      <c r="B37" s="234" t="s">
        <v>2</v>
      </c>
      <c r="C37" s="235">
        <f>'VITESSEVL sens 1 '!X21</f>
        <v>0</v>
      </c>
      <c r="D37" s="161">
        <f>'VITESSEVL sens 1 '!Y21</f>
        <v>1</v>
      </c>
      <c r="E37" s="161">
        <f>'VITESSEVL sens 1 '!Z21</f>
        <v>1</v>
      </c>
      <c r="F37" s="161">
        <f>'VITESSEVL sens 1 '!AA21</f>
        <v>0</v>
      </c>
      <c r="G37" s="161">
        <f>'VITESSEVL sens 1 '!AB21</f>
        <v>0</v>
      </c>
      <c r="H37" s="161">
        <f>'VITESSEVL sens 1 '!AC21</f>
        <v>4</v>
      </c>
      <c r="I37" s="161">
        <f>'VITESSEVL sens 1 '!AD21</f>
        <v>18</v>
      </c>
      <c r="J37" s="161">
        <f>'VITESSEVL sens 1 '!AE21</f>
        <v>13</v>
      </c>
      <c r="K37" s="161">
        <f>'VITESSEVL sens 1 '!AF21</f>
        <v>5</v>
      </c>
      <c r="L37" s="161">
        <f>'VITESSEVL sens 1 '!AG21</f>
        <v>1</v>
      </c>
      <c r="M37" s="161">
        <f>'VITESSEVL sens 1 '!AH21</f>
        <v>2</v>
      </c>
      <c r="N37" s="240">
        <f>'VITESSEVL sens 1 '!AI21</f>
        <v>0</v>
      </c>
      <c r="O37" s="161">
        <f>'VITESSEVL sens 1 '!AK21</f>
        <v>90</v>
      </c>
      <c r="P37" s="161">
        <f>'VITESSEVL sens 1 '!AJ21</f>
        <v>39</v>
      </c>
      <c r="Q37" s="238">
        <f t="shared" si="0"/>
        <v>0.8666666666666667</v>
      </c>
    </row>
    <row r="38" spans="1:17" ht="12" customHeight="1" x14ac:dyDescent="0.25">
      <c r="A38" s="239"/>
      <c r="B38" s="234" t="s">
        <v>3</v>
      </c>
      <c r="C38" s="235">
        <f>'VITESSEPL sens 1 '!X21</f>
        <v>0</v>
      </c>
      <c r="D38" s="161">
        <f>'VITESSEPL sens 1 '!Y21</f>
        <v>0</v>
      </c>
      <c r="E38" s="161">
        <f>'VITESSEPL sens 1 '!Z21</f>
        <v>0</v>
      </c>
      <c r="F38" s="161">
        <f>'VITESSEPL sens 1 '!AA21</f>
        <v>0</v>
      </c>
      <c r="G38" s="161">
        <f>'VITESSEPL sens 1 '!AB21</f>
        <v>1</v>
      </c>
      <c r="H38" s="161">
        <f>'VITESSEPL sens 1 '!AC21</f>
        <v>6</v>
      </c>
      <c r="I38" s="161">
        <f>'VITESSEPL sens 1 '!AD21</f>
        <v>15</v>
      </c>
      <c r="J38" s="161">
        <f>'VITESSEPL sens 1 '!AE21</f>
        <v>3</v>
      </c>
      <c r="K38" s="161">
        <f>'VITESSEPL sens 1 '!AF21</f>
        <v>0</v>
      </c>
      <c r="L38" s="161">
        <f>'VITESSEPL sens 1 '!AG21</f>
        <v>0</v>
      </c>
      <c r="M38" s="161">
        <f>'VITESSEPL sens 1 '!AH21</f>
        <v>0</v>
      </c>
      <c r="N38" s="240">
        <f>'VITESSEPL sens 1 '!AI21</f>
        <v>0</v>
      </c>
      <c r="O38" s="161">
        <f>'VITESSEPL sens 1 '!AK21</f>
        <v>83</v>
      </c>
      <c r="P38" s="161">
        <f>'VITESSEPL sens 1 '!AJ21</f>
        <v>18</v>
      </c>
      <c r="Q38" s="238">
        <f t="shared" si="0"/>
        <v>0.72</v>
      </c>
    </row>
    <row r="39" spans="1:17" ht="12" customHeight="1" x14ac:dyDescent="0.25">
      <c r="A39" s="233">
        <v>0.70833333333333304</v>
      </c>
      <c r="B39" s="234" t="s">
        <v>2</v>
      </c>
      <c r="C39" s="235">
        <f>'VITESSEVL sens 1 '!X22</f>
        <v>1</v>
      </c>
      <c r="D39" s="161">
        <f>'VITESSEVL sens 1 '!Y22</f>
        <v>0</v>
      </c>
      <c r="E39" s="161">
        <f>'VITESSEVL sens 1 '!Z22</f>
        <v>0</v>
      </c>
      <c r="F39" s="161">
        <f>'VITESSEVL sens 1 '!AA22</f>
        <v>0</v>
      </c>
      <c r="G39" s="161">
        <f>'VITESSEVL sens 1 '!AB22</f>
        <v>1</v>
      </c>
      <c r="H39" s="161">
        <f>'VITESSEVL sens 1 '!AC22</f>
        <v>1</v>
      </c>
      <c r="I39" s="161">
        <f>'VITESSEVL sens 1 '!AD22</f>
        <v>11</v>
      </c>
      <c r="J39" s="161">
        <f>'VITESSEVL sens 1 '!AE22</f>
        <v>13</v>
      </c>
      <c r="K39" s="161">
        <f>'VITESSEVL sens 1 '!AF22</f>
        <v>3</v>
      </c>
      <c r="L39" s="161">
        <f>'VITESSEVL sens 1 '!AG22</f>
        <v>4</v>
      </c>
      <c r="M39" s="161">
        <f>'VITESSEVL sens 1 '!AH22</f>
        <v>0</v>
      </c>
      <c r="N39" s="240">
        <f>'VITESSEVL sens 1 '!AI22</f>
        <v>0</v>
      </c>
      <c r="O39" s="161">
        <f>'VITESSEVL sens 1 '!AK22</f>
        <v>91</v>
      </c>
      <c r="P39" s="161">
        <f>'VITESSEVL sens 1 '!AJ22</f>
        <v>31</v>
      </c>
      <c r="Q39" s="238">
        <f t="shared" si="0"/>
        <v>0.91176470588235292</v>
      </c>
    </row>
    <row r="40" spans="1:17" ht="12" customHeight="1" x14ac:dyDescent="0.25">
      <c r="A40" s="239"/>
      <c r="B40" s="234" t="s">
        <v>3</v>
      </c>
      <c r="C40" s="235">
        <f>'VITESSEPL sens 1 '!X22</f>
        <v>0</v>
      </c>
      <c r="D40" s="161">
        <f>'VITESSEPL sens 1 '!Y22</f>
        <v>0</v>
      </c>
      <c r="E40" s="161">
        <f>'VITESSEPL sens 1 '!Z22</f>
        <v>0</v>
      </c>
      <c r="F40" s="161">
        <f>'VITESSEPL sens 1 '!AA22</f>
        <v>1</v>
      </c>
      <c r="G40" s="161">
        <f>'VITESSEPL sens 1 '!AB22</f>
        <v>0</v>
      </c>
      <c r="H40" s="161">
        <f>'VITESSEPL sens 1 '!AC22</f>
        <v>1</v>
      </c>
      <c r="I40" s="161">
        <f>'VITESSEPL sens 1 '!AD22</f>
        <v>12</v>
      </c>
      <c r="J40" s="161">
        <f>'VITESSEPL sens 1 '!AE22</f>
        <v>3</v>
      </c>
      <c r="K40" s="161">
        <f>'VITESSEPL sens 1 '!AF22</f>
        <v>0</v>
      </c>
      <c r="L40" s="161">
        <f>'VITESSEPL sens 1 '!AG22</f>
        <v>0</v>
      </c>
      <c r="M40" s="161">
        <f>'VITESSEPL sens 1 '!AH22</f>
        <v>0</v>
      </c>
      <c r="N40" s="240">
        <f>'VITESSEPL sens 1 '!AI22</f>
        <v>0</v>
      </c>
      <c r="O40" s="161">
        <f>'VITESSEPL sens 1 '!AK22</f>
        <v>84</v>
      </c>
      <c r="P40" s="161">
        <f>'VITESSEPL sens 1 '!AJ22</f>
        <v>15</v>
      </c>
      <c r="Q40" s="238">
        <f t="shared" si="0"/>
        <v>0.88235294117647056</v>
      </c>
    </row>
    <row r="41" spans="1:17" ht="12" customHeight="1" x14ac:dyDescent="0.25">
      <c r="A41" s="233">
        <v>0.75</v>
      </c>
      <c r="B41" s="234" t="s">
        <v>2</v>
      </c>
      <c r="C41" s="235">
        <f>'VITESSEVL sens 1 '!X23</f>
        <v>0</v>
      </c>
      <c r="D41" s="161">
        <f>'VITESSEVL sens 1 '!Y23</f>
        <v>0</v>
      </c>
      <c r="E41" s="161">
        <f>'VITESSEVL sens 1 '!Z23</f>
        <v>0</v>
      </c>
      <c r="F41" s="161">
        <f>'VITESSEVL sens 1 '!AA23</f>
        <v>0</v>
      </c>
      <c r="G41" s="161">
        <f>'VITESSEVL sens 1 '!AB23</f>
        <v>0</v>
      </c>
      <c r="H41" s="161">
        <f>'VITESSEVL sens 1 '!AC23</f>
        <v>2</v>
      </c>
      <c r="I41" s="161">
        <f>'VITESSEVL sens 1 '!AD23</f>
        <v>3</v>
      </c>
      <c r="J41" s="161">
        <f>'VITESSEVL sens 1 '!AE23</f>
        <v>9</v>
      </c>
      <c r="K41" s="161">
        <f>'VITESSEVL sens 1 '!AF23</f>
        <v>5</v>
      </c>
      <c r="L41" s="161">
        <f>'VITESSEVL sens 1 '!AG23</f>
        <v>1</v>
      </c>
      <c r="M41" s="161">
        <f>'VITESSEVL sens 1 '!AH23</f>
        <v>2</v>
      </c>
      <c r="N41" s="240">
        <f>'VITESSEVL sens 1 '!AI23</f>
        <v>0</v>
      </c>
      <c r="O41" s="161">
        <f>'VITESSEVL sens 1 '!AK23</f>
        <v>98</v>
      </c>
      <c r="P41" s="161">
        <f>'VITESSEVL sens 1 '!AJ23</f>
        <v>20</v>
      </c>
      <c r="Q41" s="238">
        <f t="shared" si="0"/>
        <v>0.90909090909090906</v>
      </c>
    </row>
    <row r="42" spans="1:17" ht="12" customHeight="1" x14ac:dyDescent="0.25">
      <c r="A42" s="239"/>
      <c r="B42" s="234" t="s">
        <v>3</v>
      </c>
      <c r="C42" s="235">
        <f>'VITESSEPL sens 1 '!X23</f>
        <v>0</v>
      </c>
      <c r="D42" s="161">
        <f>'VITESSEPL sens 1 '!Y23</f>
        <v>0</v>
      </c>
      <c r="E42" s="161">
        <f>'VITESSEPL sens 1 '!Z23</f>
        <v>0</v>
      </c>
      <c r="F42" s="161">
        <f>'VITESSEPL sens 1 '!AA23</f>
        <v>0</v>
      </c>
      <c r="G42" s="161">
        <f>'VITESSEPL sens 1 '!AB23</f>
        <v>0</v>
      </c>
      <c r="H42" s="161">
        <f>'VITESSEPL sens 1 '!AC23</f>
        <v>1</v>
      </c>
      <c r="I42" s="161">
        <f>'VITESSEPL sens 1 '!AD23</f>
        <v>3</v>
      </c>
      <c r="J42" s="161">
        <f>'VITESSEPL sens 1 '!AE23</f>
        <v>1</v>
      </c>
      <c r="K42" s="161">
        <f>'VITESSEPL sens 1 '!AF23</f>
        <v>0</v>
      </c>
      <c r="L42" s="161">
        <f>'VITESSEPL sens 1 '!AG23</f>
        <v>0</v>
      </c>
      <c r="M42" s="161">
        <f>'VITESSEPL sens 1 '!AH23</f>
        <v>0</v>
      </c>
      <c r="N42" s="240">
        <f>'VITESSEPL sens 1 '!AI23</f>
        <v>0</v>
      </c>
      <c r="O42" s="161">
        <f>'VITESSEPL sens 1 '!AK23</f>
        <v>85</v>
      </c>
      <c r="P42" s="161">
        <f>'VITESSEPL sens 1 '!AJ23</f>
        <v>4</v>
      </c>
      <c r="Q42" s="238">
        <f t="shared" si="0"/>
        <v>0.8</v>
      </c>
    </row>
    <row r="43" spans="1:17" ht="12" customHeight="1" x14ac:dyDescent="0.25">
      <c r="A43" s="233">
        <v>0.79166666666666696</v>
      </c>
      <c r="B43" s="234" t="s">
        <v>2</v>
      </c>
      <c r="C43" s="235">
        <f>'VITESSEVL sens 1 '!X24</f>
        <v>0</v>
      </c>
      <c r="D43" s="161">
        <f>'VITESSEVL sens 1 '!Y24</f>
        <v>0</v>
      </c>
      <c r="E43" s="161">
        <f>'VITESSEVL sens 1 '!Z24</f>
        <v>0</v>
      </c>
      <c r="F43" s="161">
        <f>'VITESSEVL sens 1 '!AA24</f>
        <v>0</v>
      </c>
      <c r="G43" s="161">
        <f>'VITESSEVL sens 1 '!AB24</f>
        <v>1</v>
      </c>
      <c r="H43" s="161">
        <f>'VITESSEVL sens 1 '!AC24</f>
        <v>3</v>
      </c>
      <c r="I43" s="161">
        <f>'VITESSEVL sens 1 '!AD24</f>
        <v>4</v>
      </c>
      <c r="J43" s="161">
        <f>'VITESSEVL sens 1 '!AE24</f>
        <v>8</v>
      </c>
      <c r="K43" s="161">
        <f>'VITESSEVL sens 1 '!AF24</f>
        <v>1</v>
      </c>
      <c r="L43" s="161">
        <f>'VITESSEVL sens 1 '!AG24</f>
        <v>1</v>
      </c>
      <c r="M43" s="161">
        <f>'VITESSEVL sens 1 '!AH24</f>
        <v>3</v>
      </c>
      <c r="N43" s="240">
        <f>'VITESSEVL sens 1 '!AI24</f>
        <v>0</v>
      </c>
      <c r="O43" s="161">
        <f>'VITESSEVL sens 1 '!AK24</f>
        <v>95</v>
      </c>
      <c r="P43" s="161">
        <f>'VITESSEVL sens 1 '!AJ24</f>
        <v>17</v>
      </c>
      <c r="Q43" s="238">
        <f t="shared" si="0"/>
        <v>0.80952380952380953</v>
      </c>
    </row>
    <row r="44" spans="1:17" ht="12" customHeight="1" x14ac:dyDescent="0.25">
      <c r="A44" s="239"/>
      <c r="B44" s="234" t="s">
        <v>3</v>
      </c>
      <c r="C44" s="235">
        <f>'VITESSEPL sens 1 '!X24</f>
        <v>0</v>
      </c>
      <c r="D44" s="161">
        <f>'VITESSEPL sens 1 '!Y24</f>
        <v>0</v>
      </c>
      <c r="E44" s="161">
        <f>'VITESSEPL sens 1 '!Z24</f>
        <v>0</v>
      </c>
      <c r="F44" s="161">
        <f>'VITESSEPL sens 1 '!AA24</f>
        <v>0</v>
      </c>
      <c r="G44" s="161">
        <f>'VITESSEPL sens 1 '!AB24</f>
        <v>0</v>
      </c>
      <c r="H44" s="161">
        <f>'VITESSEPL sens 1 '!AC24</f>
        <v>2</v>
      </c>
      <c r="I44" s="161">
        <f>'VITESSEPL sens 1 '!AD24</f>
        <v>4</v>
      </c>
      <c r="J44" s="161">
        <f>'VITESSEPL sens 1 '!AE24</f>
        <v>1</v>
      </c>
      <c r="K44" s="161">
        <f>'VITESSEPL sens 1 '!AF24</f>
        <v>0</v>
      </c>
      <c r="L44" s="161">
        <f>'VITESSEPL sens 1 '!AG24</f>
        <v>0</v>
      </c>
      <c r="M44" s="161">
        <f>'VITESSEPL sens 1 '!AH24</f>
        <v>0</v>
      </c>
      <c r="N44" s="240">
        <f>'VITESSEPL sens 1 '!AI24</f>
        <v>0</v>
      </c>
      <c r="O44" s="161">
        <f>'VITESSEPL sens 1 '!AK24</f>
        <v>84</v>
      </c>
      <c r="P44" s="161">
        <f>'VITESSEPL sens 1 '!AJ24</f>
        <v>5</v>
      </c>
      <c r="Q44" s="238">
        <f t="shared" si="0"/>
        <v>0.7142857142857143</v>
      </c>
    </row>
    <row r="45" spans="1:17" ht="12" customHeight="1" x14ac:dyDescent="0.25">
      <c r="A45" s="233">
        <v>0.83333333333333304</v>
      </c>
      <c r="B45" s="234" t="s">
        <v>2</v>
      </c>
      <c r="C45" s="235">
        <f>'VITESSEVL sens 1 '!X25</f>
        <v>0</v>
      </c>
      <c r="D45" s="161">
        <f>'VITESSEVL sens 1 '!Y25</f>
        <v>0</v>
      </c>
      <c r="E45" s="161">
        <f>'VITESSEVL sens 1 '!Z25</f>
        <v>0</v>
      </c>
      <c r="F45" s="161">
        <f>'VITESSEVL sens 1 '!AA25</f>
        <v>0</v>
      </c>
      <c r="G45" s="161">
        <f>'VITESSEVL sens 1 '!AB25</f>
        <v>0</v>
      </c>
      <c r="H45" s="161">
        <f>'VITESSEVL sens 1 '!AC25</f>
        <v>4</v>
      </c>
      <c r="I45" s="161">
        <f>'VITESSEVL sens 1 '!AD25</f>
        <v>3</v>
      </c>
      <c r="J45" s="161">
        <f>'VITESSEVL sens 1 '!AE25</f>
        <v>4</v>
      </c>
      <c r="K45" s="161">
        <f>'VITESSEVL sens 1 '!AF25</f>
        <v>4</v>
      </c>
      <c r="L45" s="161">
        <f>'VITESSEVL sens 1 '!AG25</f>
        <v>1</v>
      </c>
      <c r="M45" s="161">
        <f>'VITESSEVL sens 1 '!AH25</f>
        <v>1</v>
      </c>
      <c r="N45" s="240">
        <f>'VITESSEVL sens 1 '!AI25</f>
        <v>0</v>
      </c>
      <c r="O45" s="161">
        <f>'VITESSEVL sens 1 '!AK25</f>
        <v>94</v>
      </c>
      <c r="P45" s="161">
        <f>'VITESSEVL sens 1 '!AJ25</f>
        <v>13</v>
      </c>
      <c r="Q45" s="238">
        <f t="shared" si="0"/>
        <v>0.76470588235294112</v>
      </c>
    </row>
    <row r="46" spans="1:17" ht="12" customHeight="1" x14ac:dyDescent="0.25">
      <c r="A46" s="239"/>
      <c r="B46" s="234" t="s">
        <v>3</v>
      </c>
      <c r="C46" s="235">
        <f>'VITESSEPL sens 1 '!X25</f>
        <v>0</v>
      </c>
      <c r="D46" s="161">
        <f>'VITESSEPL sens 1 '!Y25</f>
        <v>0</v>
      </c>
      <c r="E46" s="161">
        <f>'VITESSEPL sens 1 '!Z25</f>
        <v>0</v>
      </c>
      <c r="F46" s="161">
        <f>'VITESSEPL sens 1 '!AA25</f>
        <v>0</v>
      </c>
      <c r="G46" s="161">
        <f>'VITESSEPL sens 1 '!AB25</f>
        <v>0</v>
      </c>
      <c r="H46" s="161">
        <f>'VITESSEPL sens 1 '!AC25</f>
        <v>1</v>
      </c>
      <c r="I46" s="161">
        <f>'VITESSEPL sens 1 '!AD25</f>
        <v>3</v>
      </c>
      <c r="J46" s="161">
        <f>'VITESSEPL sens 1 '!AE25</f>
        <v>0</v>
      </c>
      <c r="K46" s="161">
        <f>'VITESSEPL sens 1 '!AF25</f>
        <v>0</v>
      </c>
      <c r="L46" s="161">
        <f>'VITESSEPL sens 1 '!AG25</f>
        <v>0</v>
      </c>
      <c r="M46" s="161">
        <f>'VITESSEPL sens 1 '!AH25</f>
        <v>0</v>
      </c>
      <c r="N46" s="240">
        <f>'VITESSEPL sens 1 '!AI25</f>
        <v>0</v>
      </c>
      <c r="O46" s="161">
        <f>'VITESSEPL sens 1 '!AK25</f>
        <v>82</v>
      </c>
      <c r="P46" s="161">
        <f>'VITESSEPL sens 1 '!AJ25</f>
        <v>3</v>
      </c>
      <c r="Q46" s="238">
        <f t="shared" si="0"/>
        <v>0.75</v>
      </c>
    </row>
    <row r="47" spans="1:17" ht="12" customHeight="1" x14ac:dyDescent="0.25">
      <c r="A47" s="233">
        <v>0.875</v>
      </c>
      <c r="B47" s="234" t="s">
        <v>2</v>
      </c>
      <c r="C47" s="235">
        <f>'VITESSEVL sens 1 '!X26</f>
        <v>0</v>
      </c>
      <c r="D47" s="161">
        <f>'VITESSEVL sens 1 '!Y26</f>
        <v>0</v>
      </c>
      <c r="E47" s="161">
        <f>'VITESSEVL sens 1 '!Z26</f>
        <v>0</v>
      </c>
      <c r="F47" s="161">
        <f>'VITESSEVL sens 1 '!AA26</f>
        <v>0</v>
      </c>
      <c r="G47" s="161">
        <f>'VITESSEVL sens 1 '!AB26</f>
        <v>1</v>
      </c>
      <c r="H47" s="161">
        <f>'VITESSEVL sens 1 '!AC26</f>
        <v>0</v>
      </c>
      <c r="I47" s="161">
        <f>'VITESSEVL sens 1 '!AD26</f>
        <v>1</v>
      </c>
      <c r="J47" s="161">
        <f>'VITESSEVL sens 1 '!AE26</f>
        <v>1</v>
      </c>
      <c r="K47" s="161">
        <f>'VITESSEVL sens 1 '!AF26</f>
        <v>1</v>
      </c>
      <c r="L47" s="161">
        <f>'VITESSEVL sens 1 '!AG26</f>
        <v>0</v>
      </c>
      <c r="M47" s="161">
        <f>'VITESSEVL sens 1 '!AH26</f>
        <v>2</v>
      </c>
      <c r="N47" s="240">
        <f>'VITESSEVL sens 1 '!AI26</f>
        <v>0</v>
      </c>
      <c r="O47" s="161">
        <f>'VITESSEVL sens 1 '!AK26</f>
        <v>100</v>
      </c>
      <c r="P47" s="161">
        <f>'VITESSEVL sens 1 '!AJ26</f>
        <v>5</v>
      </c>
      <c r="Q47" s="238">
        <f t="shared" si="0"/>
        <v>0.83333333333333337</v>
      </c>
    </row>
    <row r="48" spans="1:17" ht="12" customHeight="1" x14ac:dyDescent="0.25">
      <c r="A48" s="239"/>
      <c r="B48" s="234" t="s">
        <v>3</v>
      </c>
      <c r="C48" s="235">
        <f>'VITESSEPL sens 1 '!X26</f>
        <v>0</v>
      </c>
      <c r="D48" s="161">
        <f>'VITESSEPL sens 1 '!Y26</f>
        <v>0</v>
      </c>
      <c r="E48" s="161">
        <f>'VITESSEPL sens 1 '!Z26</f>
        <v>0</v>
      </c>
      <c r="F48" s="161">
        <f>'VITESSEPL sens 1 '!AA26</f>
        <v>1</v>
      </c>
      <c r="G48" s="161">
        <f>'VITESSEPL sens 1 '!AB26</f>
        <v>0</v>
      </c>
      <c r="H48" s="161">
        <f>'VITESSEPL sens 1 '!AC26</f>
        <v>0</v>
      </c>
      <c r="I48" s="161">
        <f>'VITESSEPL sens 1 '!AD26</f>
        <v>2</v>
      </c>
      <c r="J48" s="161">
        <f>'VITESSEPL sens 1 '!AE26</f>
        <v>0</v>
      </c>
      <c r="K48" s="161">
        <f>'VITESSEPL sens 1 '!AF26</f>
        <v>0</v>
      </c>
      <c r="L48" s="161">
        <f>'VITESSEPL sens 1 '!AG26</f>
        <v>0</v>
      </c>
      <c r="M48" s="161">
        <f>'VITESSEPL sens 1 '!AH26</f>
        <v>0</v>
      </c>
      <c r="N48" s="240">
        <f>'VITESSEPL sens 1 '!AI26</f>
        <v>0</v>
      </c>
      <c r="O48" s="161">
        <f>'VITESSEPL sens 1 '!AK26</f>
        <v>75</v>
      </c>
      <c r="P48" s="161">
        <f>'VITESSEPL sens 1 '!AJ26</f>
        <v>2</v>
      </c>
      <c r="Q48" s="238">
        <f t="shared" si="0"/>
        <v>0.66666666666666663</v>
      </c>
    </row>
    <row r="49" spans="1:17" ht="12" customHeight="1" x14ac:dyDescent="0.25">
      <c r="A49" s="233">
        <v>0.91666666666666696</v>
      </c>
      <c r="B49" s="234" t="s">
        <v>2</v>
      </c>
      <c r="C49" s="235">
        <f>'VITESSEVL sens 1 '!X27</f>
        <v>0</v>
      </c>
      <c r="D49" s="161">
        <f>'VITESSEVL sens 1 '!Y27</f>
        <v>0</v>
      </c>
      <c r="E49" s="161">
        <f>'VITESSEVL sens 1 '!Z27</f>
        <v>0</v>
      </c>
      <c r="F49" s="161">
        <f>'VITESSEVL sens 1 '!AA27</f>
        <v>1</v>
      </c>
      <c r="G49" s="161">
        <f>'VITESSEVL sens 1 '!AB27</f>
        <v>0</v>
      </c>
      <c r="H49" s="161">
        <f>'VITESSEVL sens 1 '!AC27</f>
        <v>1</v>
      </c>
      <c r="I49" s="161">
        <f>'VITESSEVL sens 1 '!AD27</f>
        <v>4</v>
      </c>
      <c r="J49" s="161">
        <f>'VITESSEVL sens 1 '!AE27</f>
        <v>1</v>
      </c>
      <c r="K49" s="161">
        <f>'VITESSEVL sens 1 '!AF27</f>
        <v>0</v>
      </c>
      <c r="L49" s="161">
        <f>'VITESSEVL sens 1 '!AG27</f>
        <v>0</v>
      </c>
      <c r="M49" s="161">
        <f>'VITESSEVL sens 1 '!AH27</f>
        <v>1</v>
      </c>
      <c r="N49" s="240">
        <f>'VITESSEVL sens 1 '!AI27</f>
        <v>0</v>
      </c>
      <c r="O49" s="161">
        <f>'VITESSEVL sens 1 '!AK27</f>
        <v>86</v>
      </c>
      <c r="P49" s="161">
        <f>'VITESSEVL sens 1 '!AJ27</f>
        <v>6</v>
      </c>
      <c r="Q49" s="238">
        <f t="shared" si="0"/>
        <v>0.75</v>
      </c>
    </row>
    <row r="50" spans="1:17" ht="12" customHeight="1" x14ac:dyDescent="0.25">
      <c r="A50" s="239"/>
      <c r="B50" s="234" t="s">
        <v>3</v>
      </c>
      <c r="C50" s="235">
        <f>'VITESSEPL sens 1 '!X27</f>
        <v>0</v>
      </c>
      <c r="D50" s="161">
        <f>'VITESSEPL sens 1 '!Y27</f>
        <v>0</v>
      </c>
      <c r="E50" s="161">
        <f>'VITESSEPL sens 1 '!Z27</f>
        <v>0</v>
      </c>
      <c r="F50" s="161">
        <f>'VITESSEPL sens 1 '!AA27</f>
        <v>0</v>
      </c>
      <c r="G50" s="161">
        <f>'VITESSEPL sens 1 '!AB27</f>
        <v>0</v>
      </c>
      <c r="H50" s="161">
        <f>'VITESSEPL sens 1 '!AC27</f>
        <v>1</v>
      </c>
      <c r="I50" s="161">
        <f>'VITESSEPL sens 1 '!AD27</f>
        <v>1</v>
      </c>
      <c r="J50" s="161">
        <f>'VITESSEPL sens 1 '!AE27</f>
        <v>1</v>
      </c>
      <c r="K50" s="161">
        <f>'VITESSEPL sens 1 '!AF27</f>
        <v>0</v>
      </c>
      <c r="L50" s="161">
        <f>'VITESSEPL sens 1 '!AG27</f>
        <v>0</v>
      </c>
      <c r="M50" s="161">
        <f>'VITESSEPL sens 1 '!AH27</f>
        <v>0</v>
      </c>
      <c r="N50" s="240">
        <f>'VITESSEPL sens 1 '!AI27</f>
        <v>0</v>
      </c>
      <c r="O50" s="161">
        <f>'VITESSEPL sens 1 '!AK27</f>
        <v>85</v>
      </c>
      <c r="P50" s="161">
        <f>'VITESSEPL sens 1 '!AJ27</f>
        <v>2</v>
      </c>
      <c r="Q50" s="238">
        <f t="shared" si="0"/>
        <v>0.66666666666666663</v>
      </c>
    </row>
    <row r="51" spans="1:17" ht="12" customHeight="1" x14ac:dyDescent="0.25">
      <c r="A51" s="233">
        <v>0.95833333333333304</v>
      </c>
      <c r="B51" s="234" t="s">
        <v>2</v>
      </c>
      <c r="C51" s="235">
        <f>'VITESSEVL sens 1 '!X28</f>
        <v>0</v>
      </c>
      <c r="D51" s="161">
        <f>'VITESSEVL sens 1 '!Y28</f>
        <v>0</v>
      </c>
      <c r="E51" s="161">
        <f>'VITESSEVL sens 1 '!Z28</f>
        <v>0</v>
      </c>
      <c r="F51" s="161">
        <f>'VITESSEVL sens 1 '!AA28</f>
        <v>0</v>
      </c>
      <c r="G51" s="161">
        <f>'VITESSEVL sens 1 '!AB28</f>
        <v>0</v>
      </c>
      <c r="H51" s="161">
        <f>'VITESSEVL sens 1 '!AC28</f>
        <v>1</v>
      </c>
      <c r="I51" s="161">
        <f>'VITESSEVL sens 1 '!AD28</f>
        <v>1</v>
      </c>
      <c r="J51" s="161">
        <f>'VITESSEVL sens 1 '!AE28</f>
        <v>1</v>
      </c>
      <c r="K51" s="161">
        <f>'VITESSEVL sens 1 '!AF28</f>
        <v>0</v>
      </c>
      <c r="L51" s="161">
        <f>'VITESSEVL sens 1 '!AG28</f>
        <v>0</v>
      </c>
      <c r="M51" s="161">
        <f>'VITESSEVL sens 1 '!AH28</f>
        <v>1</v>
      </c>
      <c r="N51" s="240">
        <f>'VITESSEVL sens 1 '!AI28</f>
        <v>0</v>
      </c>
      <c r="O51" s="161">
        <f>'VITESSEVL sens 1 '!AK28</f>
        <v>95</v>
      </c>
      <c r="P51" s="161">
        <f>'VITESSEVL sens 1 '!AJ28</f>
        <v>3</v>
      </c>
      <c r="Q51" s="238">
        <f t="shared" si="0"/>
        <v>0.75</v>
      </c>
    </row>
    <row r="52" spans="1:17" ht="12" customHeight="1" x14ac:dyDescent="0.25">
      <c r="A52" s="239"/>
      <c r="B52" s="231" t="s">
        <v>3</v>
      </c>
      <c r="C52" s="241">
        <f>'VITESSEPL sens 1 '!X28</f>
        <v>0</v>
      </c>
      <c r="D52" s="242">
        <f>'VITESSEPL sens 1 '!Y28</f>
        <v>0</v>
      </c>
      <c r="E52" s="242">
        <f>'VITESSEPL sens 1 '!Z28</f>
        <v>0</v>
      </c>
      <c r="F52" s="242">
        <f>'VITESSEPL sens 1 '!AA28</f>
        <v>0</v>
      </c>
      <c r="G52" s="242">
        <f>'VITESSEPL sens 1 '!AB28</f>
        <v>1</v>
      </c>
      <c r="H52" s="242">
        <f>'VITESSEPL sens 1 '!AC28</f>
        <v>0</v>
      </c>
      <c r="I52" s="242">
        <f>'VITESSEPL sens 1 '!AD28</f>
        <v>2</v>
      </c>
      <c r="J52" s="242">
        <f>'VITESSEPL sens 1 '!AE28</f>
        <v>0</v>
      </c>
      <c r="K52" s="242">
        <f>'VITESSEPL sens 1 '!AF28</f>
        <v>0</v>
      </c>
      <c r="L52" s="242">
        <f>'VITESSEPL sens 1 '!AG28</f>
        <v>0</v>
      </c>
      <c r="M52" s="242">
        <f>'VITESSEPL sens 1 '!AH28</f>
        <v>0</v>
      </c>
      <c r="N52" s="243">
        <f>'VITESSEPL sens 1 '!AI28</f>
        <v>0</v>
      </c>
      <c r="O52" s="242">
        <f>'VITESSEPL sens 1 '!AK28</f>
        <v>78</v>
      </c>
      <c r="P52" s="242">
        <f>'VITESSEPL sens 1 '!AJ28</f>
        <v>2</v>
      </c>
      <c r="Q52" s="244">
        <f t="shared" si="0"/>
        <v>0.66666666666666663</v>
      </c>
    </row>
    <row r="53" spans="1:17" ht="9.9" customHeight="1" x14ac:dyDescent="0.25">
      <c r="A53" s="245" t="s">
        <v>53</v>
      </c>
      <c r="B53" s="278" t="s">
        <v>2</v>
      </c>
      <c r="C53" s="245">
        <f>C51+C49+C47+C45+C43+C41+C39+C37+C35+C33+C31+C29+C27+C25+C23+C21+C19+C17+C15+C13+C11+C9+C7+C5</f>
        <v>6</v>
      </c>
      <c r="D53" s="247">
        <f t="shared" ref="D53:N53" si="1">D51+D49+D47+D45+D43+D41+D39+D37+D35+D33+D31+D29+D27+D25+D23+D21+D19+D17+D15+D13+D11+D9+D7+D5</f>
        <v>2</v>
      </c>
      <c r="E53" s="247">
        <f t="shared" si="1"/>
        <v>1</v>
      </c>
      <c r="F53" s="247">
        <f t="shared" si="1"/>
        <v>2</v>
      </c>
      <c r="G53" s="247">
        <f t="shared" si="1"/>
        <v>14</v>
      </c>
      <c r="H53" s="247">
        <f>H51+H49+H47+H45+H43+H41+H39+H37+H35+H33+H31+H29+H27+H25+H23+H21+H19+H17+H15+H13+H11+H9+H7+H5</f>
        <v>69</v>
      </c>
      <c r="I53" s="247">
        <f t="shared" si="1"/>
        <v>181</v>
      </c>
      <c r="J53" s="247">
        <f t="shared" si="1"/>
        <v>125</v>
      </c>
      <c r="K53" s="247">
        <f t="shared" si="1"/>
        <v>79</v>
      </c>
      <c r="L53" s="247">
        <f t="shared" si="1"/>
        <v>29</v>
      </c>
      <c r="M53" s="247">
        <f t="shared" si="1"/>
        <v>31</v>
      </c>
      <c r="N53" s="247">
        <f t="shared" si="1"/>
        <v>0</v>
      </c>
      <c r="O53" s="247"/>
      <c r="P53" s="247"/>
      <c r="Q53" s="246"/>
    </row>
    <row r="54" spans="1:17" ht="9.9" customHeight="1" x14ac:dyDescent="0.25">
      <c r="A54" s="248"/>
      <c r="B54" s="277" t="s">
        <v>3</v>
      </c>
      <c r="C54" s="268">
        <f>C52+C50+C48+C46+C44+C42+C40+C38+C36+C34+C32+C30+C28+C26+C24+C22+C20+C18+C16+C14+C12+C10+C8+C6</f>
        <v>1</v>
      </c>
      <c r="D54" s="250">
        <f t="shared" ref="D54:N54" si="2">D52+D50+D48+D46+D44+D42+D40+D38+D36+D34+D32+D30+D28+D26+D24+D22+D20+D18+D16+D14+D12+D10+D8+D6</f>
        <v>0</v>
      </c>
      <c r="E54" s="250">
        <f t="shared" si="2"/>
        <v>0</v>
      </c>
      <c r="F54" s="250">
        <f t="shared" si="2"/>
        <v>6</v>
      </c>
      <c r="G54" s="250">
        <f t="shared" si="2"/>
        <v>7</v>
      </c>
      <c r="H54" s="250">
        <f t="shared" si="2"/>
        <v>44</v>
      </c>
      <c r="I54" s="250">
        <f t="shared" si="2"/>
        <v>159</v>
      </c>
      <c r="J54" s="250">
        <f t="shared" si="2"/>
        <v>61</v>
      </c>
      <c r="K54" s="250">
        <f t="shared" si="2"/>
        <v>4</v>
      </c>
      <c r="L54" s="250">
        <f t="shared" si="2"/>
        <v>2</v>
      </c>
      <c r="M54" s="250">
        <f t="shared" si="2"/>
        <v>1</v>
      </c>
      <c r="N54" s="250">
        <f t="shared" si="2"/>
        <v>0</v>
      </c>
      <c r="O54" s="250"/>
      <c r="P54" s="250"/>
      <c r="Q54" s="249"/>
    </row>
    <row r="55" spans="1:17" ht="9.9" customHeight="1" x14ac:dyDescent="0.25">
      <c r="A55" s="251" t="s">
        <v>136</v>
      </c>
      <c r="B55" s="275" t="s">
        <v>2</v>
      </c>
      <c r="C55" s="253">
        <f>IF(SUM($C53:$N53)=0,0,C53/SUM($C53:$N53))</f>
        <v>1.1131725417439703E-2</v>
      </c>
      <c r="D55" s="254">
        <f t="shared" ref="D55:N55" si="3">IF(SUM($C53:$N53)=0,0,D53/SUM($C53:$N53))</f>
        <v>3.7105751391465678E-3</v>
      </c>
      <c r="E55" s="254">
        <f t="shared" si="3"/>
        <v>1.8552875695732839E-3</v>
      </c>
      <c r="F55" s="254">
        <f t="shared" si="3"/>
        <v>3.7105751391465678E-3</v>
      </c>
      <c r="G55" s="254">
        <f t="shared" si="3"/>
        <v>2.5974025974025976E-2</v>
      </c>
      <c r="H55" s="254">
        <f t="shared" si="3"/>
        <v>0.1280148423005566</v>
      </c>
      <c r="I55" s="254">
        <f t="shared" si="3"/>
        <v>0.3358070500927644</v>
      </c>
      <c r="J55" s="254">
        <f t="shared" si="3"/>
        <v>0.23191094619666047</v>
      </c>
      <c r="K55" s="254">
        <f t="shared" si="3"/>
        <v>0.14656771799628943</v>
      </c>
      <c r="L55" s="254">
        <f t="shared" si="3"/>
        <v>5.3803339517625233E-2</v>
      </c>
      <c r="M55" s="254">
        <f t="shared" si="3"/>
        <v>5.7513914656771803E-2</v>
      </c>
      <c r="N55" s="254">
        <f t="shared" si="3"/>
        <v>0</v>
      </c>
      <c r="O55" s="131"/>
      <c r="P55" s="131"/>
      <c r="Q55" s="252"/>
    </row>
    <row r="56" spans="1:17" ht="9.9" customHeight="1" x14ac:dyDescent="0.25">
      <c r="A56" s="251"/>
      <c r="B56" s="275" t="s">
        <v>3</v>
      </c>
      <c r="C56" s="253">
        <f>IF(SUM($C54:$N54)=0,0,C54/SUM($C54:$N54))</f>
        <v>3.5087719298245615E-3</v>
      </c>
      <c r="D56" s="254">
        <f t="shared" ref="D56:N56" si="4">IF(SUM($C54:$N54)=0,0,D54/SUM($C54:$N54))</f>
        <v>0</v>
      </c>
      <c r="E56" s="254">
        <f t="shared" si="4"/>
        <v>0</v>
      </c>
      <c r="F56" s="254">
        <f t="shared" si="4"/>
        <v>2.1052631578947368E-2</v>
      </c>
      <c r="G56" s="254">
        <f t="shared" si="4"/>
        <v>2.456140350877193E-2</v>
      </c>
      <c r="H56" s="254">
        <f t="shared" si="4"/>
        <v>0.15438596491228071</v>
      </c>
      <c r="I56" s="254">
        <f t="shared" si="4"/>
        <v>0.55789473684210522</v>
      </c>
      <c r="J56" s="254">
        <f t="shared" si="4"/>
        <v>0.21403508771929824</v>
      </c>
      <c r="K56" s="254">
        <f t="shared" si="4"/>
        <v>1.4035087719298246E-2</v>
      </c>
      <c r="L56" s="254">
        <f t="shared" si="4"/>
        <v>7.0175438596491229E-3</v>
      </c>
      <c r="M56" s="254">
        <f t="shared" si="4"/>
        <v>3.5087719298245615E-3</v>
      </c>
      <c r="N56" s="254">
        <f t="shared" si="4"/>
        <v>0</v>
      </c>
      <c r="O56" s="131"/>
      <c r="P56" s="131"/>
      <c r="Q56" s="252"/>
    </row>
    <row r="57" spans="1:17" ht="9.9" customHeight="1" x14ac:dyDescent="0.25">
      <c r="A57" s="248" t="s">
        <v>137</v>
      </c>
      <c r="B57" s="277" t="s">
        <v>2</v>
      </c>
      <c r="C57" s="255">
        <f>IF(SUM($C53:$N53)=0,0,SUM(NUIT1_VL1)/SUM($C53:$N53))</f>
        <v>0</v>
      </c>
      <c r="D57" s="256">
        <f>IF(SUM($C53:$N53)=0,0,SUM(NUIT1_VL2)/SUM($C53:$N53))</f>
        <v>0</v>
      </c>
      <c r="E57" s="256">
        <f>IF(SUM($C53:$N53)=0,0,SUM(NUIT1_VL3)/SUM($C53:$N53))</f>
        <v>0</v>
      </c>
      <c r="F57" s="256">
        <f>IF(SUM($C53:$N53)=0,0,SUM(NUIT1_VL4)/SUM($C53:$N53))</f>
        <v>1.8552875695732839E-3</v>
      </c>
      <c r="G57" s="256">
        <f>IF(SUM($C53:$N53)=0,0,SUM(NUIT1_VL5)/SUM($C53:$N53))</f>
        <v>3.7105751391465678E-3</v>
      </c>
      <c r="H57" s="256">
        <f>IF(SUM($C53:$N53)=0,0,SUM(NUIT1_VL6)/SUM($C53:$N53))</f>
        <v>7.4211502782931356E-3</v>
      </c>
      <c r="I57" s="256">
        <f>IF(SUM($C53:$N53)=0,0,SUM(NUIT1_VL7)/SUM($C53:$N53))</f>
        <v>2.4118738404452691E-2</v>
      </c>
      <c r="J57" s="256">
        <f>IF(SUM($C53:$N53)=0,0,SUM(NUIT1_VL8)/SUM($C53:$N53))</f>
        <v>1.6697588126159554E-2</v>
      </c>
      <c r="K57" s="256">
        <f>IF(SUM($C53:$N53)=0,0,SUM(NUIT1_VL9)/SUM($C53:$N53))</f>
        <v>9.2764378478664197E-3</v>
      </c>
      <c r="L57" s="256">
        <f>IF(SUM($C53:$N53)=0,0,SUM(NUIT1_VL10)/SUM($C53:$N53))</f>
        <v>1.8552875695732839E-3</v>
      </c>
      <c r="M57" s="256">
        <f>IF(SUM($C53:$N53)=0,0,SUM(NUIT1_VL11)/SUM($C53:$N53))</f>
        <v>9.2764378478664197E-3</v>
      </c>
      <c r="N57" s="256">
        <f>IF(SUM($C53:$N53)=0,0,SUM(NUIT1_VL12)/SUM($C53:$N53))</f>
        <v>0</v>
      </c>
      <c r="O57" s="250"/>
      <c r="P57" s="250"/>
      <c r="Q57" s="249"/>
    </row>
    <row r="58" spans="1:17" ht="9.9" customHeight="1" x14ac:dyDescent="0.25">
      <c r="A58" s="248"/>
      <c r="B58" s="277" t="s">
        <v>3</v>
      </c>
      <c r="C58" s="255">
        <f>IF(SUM($C54:$N54)=0,0,SUM(Nuit1_PL1)/SUM($C54:$N54))</f>
        <v>0</v>
      </c>
      <c r="D58" s="256">
        <f>IF(SUM($C54:$N54)=0,0,SUM(Nuit1_PL2)/SUM($C54:$N54))</f>
        <v>0</v>
      </c>
      <c r="E58" s="256">
        <f>IF(SUM($C54:$N54)=0,0,SUM(Nuit1_PL3)/SUM($C54:$N54))</f>
        <v>0</v>
      </c>
      <c r="F58" s="256">
        <f>IF(SUM($C54:$N54)=0,0,SUM(Nuit1_PL4)/SUM($C54:$N54))</f>
        <v>7.0175438596491229E-3</v>
      </c>
      <c r="G58" s="256">
        <f>IF(SUM($C54:$N54)=0,0,SUM(Nuit1_PL5)/SUM($C54:$N54))</f>
        <v>1.0526315789473684E-2</v>
      </c>
      <c r="H58" s="256">
        <f>IF(SUM($C54:$N54)=0,0,SUM(Nuit1_PL6)/SUM($C54:$N54))</f>
        <v>7.0175438596491229E-3</v>
      </c>
      <c r="I58" s="256">
        <f>IF(SUM($C54:$N54)=0,0,SUM(Nuit1_PL7)/SUM($C54:$N54))</f>
        <v>4.2105263157894736E-2</v>
      </c>
      <c r="J58" s="256">
        <f>IF(SUM($C54:$N54)=0,0,SUM(Nuit1_PL8)/SUM($C54:$N54))</f>
        <v>1.7543859649122806E-2</v>
      </c>
      <c r="K58" s="256">
        <f>IF(SUM($C54:$N54)=0,0,SUM(Nuit1_PL9)/SUM($C54:$N54))</f>
        <v>3.5087719298245615E-3</v>
      </c>
      <c r="L58" s="256">
        <f>IF(SUM($C54:$N54)=0,0,SUM(Nuit1_PL10)/SUM($C54:$N54))</f>
        <v>0</v>
      </c>
      <c r="M58" s="256">
        <f>IF(SUM($C54:$N54)=0,0,SUM(Nuit1_PL11)/SUM($C54:$N54))</f>
        <v>0</v>
      </c>
      <c r="N58" s="256">
        <f>IF(SUM($C54:$N54)=0,0,SUM(Nuit1_PL12)/SUM($C54:$N54))</f>
        <v>0</v>
      </c>
      <c r="O58" s="250"/>
      <c r="P58" s="250"/>
      <c r="Q58" s="249"/>
    </row>
    <row r="59" spans="1:17" ht="9.9" customHeight="1" x14ac:dyDescent="0.25">
      <c r="A59" s="251" t="s">
        <v>120</v>
      </c>
      <c r="B59" s="275" t="s">
        <v>2</v>
      </c>
      <c r="C59" s="279">
        <f>IF(SUM($C53:$N53)=0,0,($C53-SUM(NUIT1_VL1))/SUM($C53:$N53))</f>
        <v>1.1131725417439703E-2</v>
      </c>
      <c r="D59" s="254">
        <f>IF(SUM($C53:$N53)=0,0,($D53-SUM(NUIT1_VL2))/SUM($C53:$N53))</f>
        <v>3.7105751391465678E-3</v>
      </c>
      <c r="E59" s="254">
        <f>IF(SUM($C53:$N53)=0,0,($E53-SUM(NUIT1_VL3))/SUM($C53:$N53))</f>
        <v>1.8552875695732839E-3</v>
      </c>
      <c r="F59" s="254">
        <f>IF(SUM($C53:$N53)=0,0,($F53-SUM(NUIT1_VL4))/SUM($C53:$N53))</f>
        <v>1.8552875695732839E-3</v>
      </c>
      <c r="G59" s="254">
        <f>IF(SUM($C53:$N53)=0,0,($G53-SUM(NUIT1_VL5))/SUM($C53:$N53))</f>
        <v>2.2263450834879406E-2</v>
      </c>
      <c r="H59" s="254">
        <f>IF(SUM($C53:$N53)=0,0,($H53-SUM(NUIT1_VL6))/SUM($C53:$N53))</f>
        <v>0.12059369202226346</v>
      </c>
      <c r="I59" s="254">
        <f>IF(SUM($C53:$N53)=0,0,($I53-SUM(NUIT1_VL7))/SUM($C53:$N53))</f>
        <v>0.31168831168831168</v>
      </c>
      <c r="J59" s="254">
        <f>IF(SUM($C53:$N53)=0,0,($J53-SUM(NUIT1_VL8))/SUM($C53:$N53))</f>
        <v>0.21521335807050093</v>
      </c>
      <c r="K59" s="254">
        <f>IF(SUM($C53:$N53)=0,0,($K53-SUM(NUIT1_VL9))/SUM($C53:$N53))</f>
        <v>0.13729128014842301</v>
      </c>
      <c r="L59" s="254">
        <f>IF(SUM($C53:$N53)=0,0,($L53-SUM(NUIT1_VL10))/SUM($C53:$N53))</f>
        <v>5.1948051948051951E-2</v>
      </c>
      <c r="M59" s="254">
        <f>IF(SUM($C53:$N53)=0,0,($M53-SUM(NUIT1_VL11))/SUM($C53:$N53))</f>
        <v>4.8237476808905382E-2</v>
      </c>
      <c r="N59" s="254">
        <f>IF(SUM($C53:$N53)=0,0,($N53-SUM(NUIT1_VL12))/SUM($C53:$N53))</f>
        <v>0</v>
      </c>
      <c r="O59" s="131"/>
      <c r="P59" s="131"/>
      <c r="Q59" s="252"/>
    </row>
    <row r="60" spans="1:17" ht="9.9" customHeight="1" x14ac:dyDescent="0.25">
      <c r="A60" s="251"/>
      <c r="B60" s="275" t="s">
        <v>3</v>
      </c>
      <c r="C60" s="279">
        <f>IF(SUM($C54:$N54)=0,0,($C54-SUM(Nuit1_PL1))/SUM($C54:$N54))</f>
        <v>3.5087719298245615E-3</v>
      </c>
      <c r="D60" s="254">
        <f>IF(SUM($C54:$N54)=0,0,($D54-SUM(Nuit1_PL2))/SUM($C54:$N54))</f>
        <v>0</v>
      </c>
      <c r="E60" s="254">
        <f>IF(SUM($C54:$N54)=0,0,($E54-SUM(Nuit1_PL3))/SUM($C54:$N54))</f>
        <v>0</v>
      </c>
      <c r="F60" s="254">
        <f>IF(SUM($C54:$N54)=0,0,($F54-SUM(Nuit1_PL4))/SUM($C54:$N54))</f>
        <v>1.4035087719298246E-2</v>
      </c>
      <c r="G60" s="254">
        <f>IF(SUM($C54:$N54)=0,0,($G54-SUM(Nuit1_PL5))/SUM($C54:$N54))</f>
        <v>1.4035087719298246E-2</v>
      </c>
      <c r="H60" s="254">
        <f>IF(SUM($C54:$N54)=0,0,($H54-SUM(Nuit1_PL6))/SUM($C54:$N54))</f>
        <v>0.14736842105263157</v>
      </c>
      <c r="I60" s="254">
        <f>IF(SUM($C54:$N54)=0,0,($I54-SUM(Nuit1_PL7))/SUM($C54:$N54))</f>
        <v>0.51578947368421058</v>
      </c>
      <c r="J60" s="254">
        <f>IF(SUM($C54:$N54)=0,0,($J54-SUM(Nuit1_PL8))/SUM($C54:$N54))</f>
        <v>0.19649122807017544</v>
      </c>
      <c r="K60" s="254">
        <f>IF(SUM($C54:$N54)=0,0,($K54-SUM(Nuit1_PL9))/SUM($C54:$N54))</f>
        <v>1.0526315789473684E-2</v>
      </c>
      <c r="L60" s="254">
        <f>IF(SUM($C54:$N54)=0,0,($L54-SUM(Nuit1_PL10))/SUM($C54:$N54))</f>
        <v>7.0175438596491229E-3</v>
      </c>
      <c r="M60" s="254">
        <f>IF(SUM($C54:$N54)=0,0,($M54-SUM(Nuit1_PL11))/SUM($C54:$N54))</f>
        <v>3.5087719298245615E-3</v>
      </c>
      <c r="N60" s="254">
        <f>IF(SUM($C54:$N54)=0,0,($N54-SUM(Nuit1_PL12))/SUM($C54:$N54))</f>
        <v>0</v>
      </c>
      <c r="O60" s="131"/>
      <c r="P60" s="131"/>
      <c r="Q60" s="252"/>
    </row>
    <row r="61" spans="1:17" ht="9.9" customHeight="1" x14ac:dyDescent="0.25">
      <c r="A61" s="248" t="s">
        <v>134</v>
      </c>
      <c r="B61" s="277" t="s">
        <v>2</v>
      </c>
      <c r="C61" s="257">
        <f>C53/24</f>
        <v>0.25</v>
      </c>
      <c r="D61" s="258">
        <f t="shared" ref="D61:N62" si="5">D53/24</f>
        <v>8.3333333333333329E-2</v>
      </c>
      <c r="E61" s="258">
        <f t="shared" si="5"/>
        <v>4.1666666666666664E-2</v>
      </c>
      <c r="F61" s="258">
        <f t="shared" si="5"/>
        <v>8.3333333333333329E-2</v>
      </c>
      <c r="G61" s="258">
        <f t="shared" si="5"/>
        <v>0.58333333333333337</v>
      </c>
      <c r="H61" s="258">
        <f t="shared" si="5"/>
        <v>2.875</v>
      </c>
      <c r="I61" s="258">
        <f t="shared" si="5"/>
        <v>7.541666666666667</v>
      </c>
      <c r="J61" s="258">
        <f t="shared" si="5"/>
        <v>5.208333333333333</v>
      </c>
      <c r="K61" s="258">
        <f t="shared" si="5"/>
        <v>3.2916666666666665</v>
      </c>
      <c r="L61" s="258">
        <f t="shared" si="5"/>
        <v>1.2083333333333333</v>
      </c>
      <c r="M61" s="258">
        <f t="shared" si="5"/>
        <v>1.2916666666666667</v>
      </c>
      <c r="N61" s="258">
        <f t="shared" si="5"/>
        <v>0</v>
      </c>
      <c r="O61" s="250"/>
      <c r="P61" s="250"/>
      <c r="Q61" s="249"/>
    </row>
    <row r="62" spans="1:17" ht="9.9" customHeight="1" x14ac:dyDescent="0.25">
      <c r="A62" s="259"/>
      <c r="B62" s="276" t="s">
        <v>3</v>
      </c>
      <c r="C62" s="257">
        <f>C54/24</f>
        <v>4.1666666666666664E-2</v>
      </c>
      <c r="D62" s="258">
        <f t="shared" si="5"/>
        <v>0</v>
      </c>
      <c r="E62" s="258">
        <f t="shared" si="5"/>
        <v>0</v>
      </c>
      <c r="F62" s="258">
        <f t="shared" si="5"/>
        <v>0.25</v>
      </c>
      <c r="G62" s="258">
        <f t="shared" si="5"/>
        <v>0.29166666666666669</v>
      </c>
      <c r="H62" s="258">
        <f t="shared" si="5"/>
        <v>1.8333333333333333</v>
      </c>
      <c r="I62" s="258">
        <f t="shared" si="5"/>
        <v>6.625</v>
      </c>
      <c r="J62" s="258">
        <f t="shared" si="5"/>
        <v>2.5416666666666665</v>
      </c>
      <c r="K62" s="258">
        <f t="shared" si="5"/>
        <v>0.16666666666666666</v>
      </c>
      <c r="L62" s="258">
        <f t="shared" si="5"/>
        <v>8.3333333333333329E-2</v>
      </c>
      <c r="M62" s="258">
        <f t="shared" si="5"/>
        <v>4.1666666666666664E-2</v>
      </c>
      <c r="N62" s="258">
        <f t="shared" si="5"/>
        <v>0</v>
      </c>
      <c r="O62" s="261"/>
      <c r="P62" s="261"/>
      <c r="Q62" s="260"/>
    </row>
    <row r="63" spans="1:17" ht="9.9" customHeight="1" x14ac:dyDescent="0.25">
      <c r="A63" s="385" t="s">
        <v>138</v>
      </c>
      <c r="B63" s="386"/>
      <c r="C63" s="386"/>
      <c r="D63" s="387"/>
      <c r="E63" s="385" t="s">
        <v>139</v>
      </c>
      <c r="F63" s="386"/>
      <c r="G63" s="386"/>
      <c r="H63" s="387"/>
      <c r="I63" s="385" t="s">
        <v>110</v>
      </c>
      <c r="J63" s="386"/>
      <c r="K63" s="387"/>
      <c r="L63" s="385" t="s">
        <v>140</v>
      </c>
      <c r="M63" s="386"/>
      <c r="N63" s="387"/>
      <c r="O63" s="385" t="s">
        <v>109</v>
      </c>
      <c r="P63" s="386"/>
      <c r="Q63" s="387"/>
    </row>
    <row r="64" spans="1:17" ht="9.9" customHeight="1" x14ac:dyDescent="0.25">
      <c r="A64" s="248" t="s">
        <v>2</v>
      </c>
      <c r="B64" s="396">
        <f>SUM(C53:N53)</f>
        <v>539</v>
      </c>
      <c r="C64" s="396"/>
      <c r="D64" s="397"/>
      <c r="E64" s="248" t="s">
        <v>2</v>
      </c>
      <c r="F64" s="393">
        <f>Synthese!AC$12</f>
        <v>91</v>
      </c>
      <c r="G64" s="393"/>
      <c r="H64" s="394"/>
      <c r="I64" s="392">
        <f>S1</f>
        <v>107</v>
      </c>
      <c r="J64" s="393"/>
      <c r="K64" s="394"/>
      <c r="L64" s="392">
        <f>T1</f>
        <v>90</v>
      </c>
      <c r="M64" s="393"/>
      <c r="N64" s="394"/>
      <c r="O64" s="392">
        <f>U1</f>
        <v>78</v>
      </c>
      <c r="P64" s="393"/>
      <c r="Q64" s="394"/>
    </row>
    <row r="65" spans="1:17" ht="9.9" customHeight="1" x14ac:dyDescent="0.25">
      <c r="A65" s="259" t="s">
        <v>3</v>
      </c>
      <c r="B65" s="383">
        <f>SUM(C54:N54)</f>
        <v>285</v>
      </c>
      <c r="C65" s="383"/>
      <c r="D65" s="384"/>
      <c r="E65" s="259" t="s">
        <v>3</v>
      </c>
      <c r="F65" s="378">
        <f>Synthese!AD$12</f>
        <v>85</v>
      </c>
      <c r="G65" s="378"/>
      <c r="H65" s="379"/>
      <c r="I65" s="395">
        <f>S8</f>
        <v>94</v>
      </c>
      <c r="J65" s="378"/>
      <c r="K65" s="379"/>
      <c r="L65" s="395">
        <f>T8</f>
        <v>85</v>
      </c>
      <c r="M65" s="378"/>
      <c r="N65" s="379"/>
      <c r="O65" s="395">
        <f>U8</f>
        <v>77</v>
      </c>
      <c r="P65" s="378"/>
      <c r="Q65" s="379"/>
    </row>
    <row r="66" spans="1:17" ht="9.9" customHeight="1" x14ac:dyDescent="0.25">
      <c r="A66" s="385" t="s">
        <v>141</v>
      </c>
      <c r="B66" s="386"/>
      <c r="C66" s="386"/>
      <c r="D66" s="387"/>
      <c r="E66" s="385" t="s">
        <v>142</v>
      </c>
      <c r="F66" s="386"/>
      <c r="G66" s="386"/>
      <c r="H66" s="387"/>
      <c r="I66" s="380" t="s">
        <v>144</v>
      </c>
      <c r="J66" s="381"/>
      <c r="K66" s="382"/>
      <c r="L66" s="385" t="s">
        <v>145</v>
      </c>
      <c r="M66" s="386"/>
      <c r="N66" s="387"/>
      <c r="O66" s="385" t="s">
        <v>143</v>
      </c>
      <c r="P66" s="386"/>
      <c r="Q66" s="387"/>
    </row>
    <row r="67" spans="1:17" ht="9.9" customHeight="1" x14ac:dyDescent="0.25">
      <c r="A67" s="248" t="s">
        <v>2</v>
      </c>
      <c r="B67" s="396">
        <f>'Synthese debit'!B$36-'Synthese debit'!C$36</f>
        <v>499</v>
      </c>
      <c r="C67" s="396"/>
      <c r="D67" s="397"/>
      <c r="E67" s="248" t="s">
        <v>2</v>
      </c>
      <c r="F67" s="396">
        <f>'Synthese debit'!B$33-'Synthese debit'!C$33</f>
        <v>40</v>
      </c>
      <c r="G67" s="396"/>
      <c r="H67" s="397"/>
      <c r="I67" s="262">
        <f>W1</f>
        <v>0.33333333333333331</v>
      </c>
      <c r="J67" s="250"/>
      <c r="K67" s="249">
        <f>V1</f>
        <v>65</v>
      </c>
      <c r="L67" s="262">
        <f>Y1</f>
        <v>0.16666666666666666</v>
      </c>
      <c r="M67" s="250"/>
      <c r="N67" s="249">
        <f>X1</f>
        <v>18</v>
      </c>
      <c r="O67" s="248" t="s">
        <v>2</v>
      </c>
      <c r="P67" s="271">
        <f>AH1</f>
        <v>16.6588333512445</v>
      </c>
      <c r="Q67" s="272"/>
    </row>
    <row r="68" spans="1:17" ht="9.9" customHeight="1" x14ac:dyDescent="0.25">
      <c r="A68" s="259" t="s">
        <v>3</v>
      </c>
      <c r="B68" s="383">
        <f>'Synthese debit'!C$36</f>
        <v>260</v>
      </c>
      <c r="C68" s="383"/>
      <c r="D68" s="384"/>
      <c r="E68" s="259" t="s">
        <v>3</v>
      </c>
      <c r="F68" s="383">
        <f>'Synthese debit'!C$33</f>
        <v>25</v>
      </c>
      <c r="G68" s="383"/>
      <c r="H68" s="384"/>
      <c r="I68" s="264">
        <f>AA1</f>
        <v>0.41666666666666669</v>
      </c>
      <c r="J68" s="261"/>
      <c r="K68" s="260">
        <f>Z1</f>
        <v>28</v>
      </c>
      <c r="L68" s="264">
        <f>AC1</f>
        <v>0.20833333333333334</v>
      </c>
      <c r="M68" s="261"/>
      <c r="N68" s="260">
        <f>AB1</f>
        <v>7</v>
      </c>
      <c r="O68" s="259" t="s">
        <v>3</v>
      </c>
      <c r="P68" s="273">
        <f>AI1</f>
        <v>10.0351494932618</v>
      </c>
      <c r="Q68" s="274"/>
    </row>
    <row r="69" spans="1:17" x14ac:dyDescent="0.25">
      <c r="A69" s="222"/>
      <c r="B69" s="223"/>
      <c r="C69" s="399">
        <f>'DebitVL sens 1'!D3</f>
        <v>43721</v>
      </c>
      <c r="D69" s="399"/>
      <c r="E69" s="399"/>
      <c r="F69" s="399"/>
      <c r="G69" s="399"/>
      <c r="H69" s="399"/>
      <c r="I69" s="399"/>
      <c r="J69" s="399"/>
      <c r="K69" s="399"/>
      <c r="L69" s="399"/>
      <c r="M69" s="399"/>
      <c r="N69" s="399"/>
      <c r="O69" s="223"/>
      <c r="P69" s="223"/>
      <c r="Q69" s="224"/>
    </row>
    <row r="70" spans="1:17" x14ac:dyDescent="0.25">
      <c r="A70" s="225" t="s">
        <v>129</v>
      </c>
      <c r="B70" s="226" t="s">
        <v>130</v>
      </c>
      <c r="C70" s="388">
        <f>'VITESSEVL sens 1 '!O27</f>
        <v>0</v>
      </c>
      <c r="D70" s="390" t="str">
        <f t="shared" ref="D70:N70" si="6">D$3</f>
        <v>de 30 à 40</v>
      </c>
      <c r="E70" s="390" t="str">
        <f t="shared" si="6"/>
        <v>de 40 à 50</v>
      </c>
      <c r="F70" s="390" t="str">
        <f t="shared" si="6"/>
        <v>de 50 à 60</v>
      </c>
      <c r="G70" s="390" t="str">
        <f t="shared" si="6"/>
        <v>de 60 à 70</v>
      </c>
      <c r="H70" s="390" t="str">
        <f t="shared" si="6"/>
        <v>de 70 à 80</v>
      </c>
      <c r="I70" s="390" t="str">
        <f t="shared" si="6"/>
        <v>de 80 à 90</v>
      </c>
      <c r="J70" s="390" t="str">
        <f t="shared" si="6"/>
        <v>de 90 à 100</v>
      </c>
      <c r="K70" s="390" t="str">
        <f t="shared" si="6"/>
        <v>de 100 à 110</v>
      </c>
      <c r="L70" s="390" t="str">
        <f t="shared" si="6"/>
        <v>de 110 à 120</v>
      </c>
      <c r="M70" s="390" t="str">
        <f t="shared" si="6"/>
        <v>de 120 à 130</v>
      </c>
      <c r="N70" s="400" t="str">
        <f t="shared" si="6"/>
        <v>plus de 150</v>
      </c>
      <c r="O70" s="227" t="s">
        <v>131</v>
      </c>
      <c r="P70" s="227" t="s">
        <v>132</v>
      </c>
      <c r="Q70" s="228" t="s">
        <v>133</v>
      </c>
    </row>
    <row r="71" spans="1:17" x14ac:dyDescent="0.25">
      <c r="A71" s="229"/>
      <c r="B71" s="230"/>
      <c r="C71" s="389"/>
      <c r="D71" s="391"/>
      <c r="E71" s="391"/>
      <c r="F71" s="391"/>
      <c r="G71" s="391"/>
      <c r="H71" s="391"/>
      <c r="I71" s="391"/>
      <c r="J71" s="391"/>
      <c r="K71" s="391"/>
      <c r="L71" s="391"/>
      <c r="M71" s="391"/>
      <c r="N71" s="401"/>
      <c r="O71" s="231" t="s">
        <v>134</v>
      </c>
      <c r="P71" s="231" t="s">
        <v>131</v>
      </c>
      <c r="Q71" s="232" t="s">
        <v>135</v>
      </c>
    </row>
    <row r="72" spans="1:17" x14ac:dyDescent="0.25">
      <c r="A72" s="233">
        <v>0</v>
      </c>
      <c r="B72" s="234" t="s">
        <v>2</v>
      </c>
      <c r="C72" s="235">
        <f>'VITESSEVL sens 1 '!X29</f>
        <v>0</v>
      </c>
      <c r="D72" s="236">
        <f>'VITESSEVL sens 1 '!Y29</f>
        <v>0</v>
      </c>
      <c r="E72" s="236">
        <f>'VITESSEVL sens 1 '!Z29</f>
        <v>0</v>
      </c>
      <c r="F72" s="236">
        <f>'VITESSEVL sens 1 '!AA29</f>
        <v>0</v>
      </c>
      <c r="G72" s="236">
        <f>'VITESSEVL sens 1 '!AB29</f>
        <v>0</v>
      </c>
      <c r="H72" s="236">
        <f>'VITESSEVL sens 1 '!AC29</f>
        <v>0</v>
      </c>
      <c r="I72" s="236">
        <f>'VITESSEVL sens 1 '!AD29</f>
        <v>0</v>
      </c>
      <c r="J72" s="236">
        <f>'VITESSEVL sens 1 '!AE29</f>
        <v>0</v>
      </c>
      <c r="K72" s="236">
        <f>'VITESSEVL sens 1 '!AF29</f>
        <v>1</v>
      </c>
      <c r="L72" s="236">
        <f>'VITESSEVL sens 1 '!AG29</f>
        <v>0</v>
      </c>
      <c r="M72" s="236">
        <f>'VITESSEVL sens 1 '!AH29</f>
        <v>0</v>
      </c>
      <c r="N72" s="237">
        <f>'VITESSEVL sens 1 '!AI29</f>
        <v>0</v>
      </c>
      <c r="O72" s="161">
        <f>'VITESSEVL sens 1 '!AK29</f>
        <v>105</v>
      </c>
      <c r="P72" s="161">
        <f>'VITESSEVL sens 1 '!AJ29</f>
        <v>1</v>
      </c>
      <c r="Q72" s="238">
        <f t="shared" ref="Q72:Q119" si="7">IF(SUM(C72:N72)=0,0,P72/SUM(C72:N72))</f>
        <v>1</v>
      </c>
    </row>
    <row r="73" spans="1:17" x14ac:dyDescent="0.25">
      <c r="A73" s="239"/>
      <c r="B73" s="234" t="s">
        <v>3</v>
      </c>
      <c r="C73" s="235">
        <f>'VITESSEPL sens 1 '!X29</f>
        <v>0</v>
      </c>
      <c r="D73" s="161">
        <f>'VITESSEPL sens 1 '!Y29</f>
        <v>0</v>
      </c>
      <c r="E73" s="161">
        <f>'VITESSEPL sens 1 '!Z29</f>
        <v>0</v>
      </c>
      <c r="F73" s="161">
        <f>'VITESSEPL sens 1 '!AA29</f>
        <v>0</v>
      </c>
      <c r="G73" s="161">
        <f>'VITESSEPL sens 1 '!AB29</f>
        <v>0</v>
      </c>
      <c r="H73" s="161">
        <f>'VITESSEPL sens 1 '!AC29</f>
        <v>0</v>
      </c>
      <c r="I73" s="161">
        <f>'VITESSEPL sens 1 '!AD29</f>
        <v>0</v>
      </c>
      <c r="J73" s="161">
        <f>'VITESSEPL sens 1 '!AE29</f>
        <v>0</v>
      </c>
      <c r="K73" s="161">
        <f>'VITESSEPL sens 1 '!AF29</f>
        <v>0</v>
      </c>
      <c r="L73" s="161">
        <f>'VITESSEPL sens 1 '!AG29</f>
        <v>0</v>
      </c>
      <c r="M73" s="161">
        <f>'VITESSEPL sens 1 '!AH29</f>
        <v>0</v>
      </c>
      <c r="N73" s="240">
        <f>'VITESSEPL sens 1 '!AI29</f>
        <v>0</v>
      </c>
      <c r="O73" s="161">
        <f>'VITESSEPL sens 1 '!AK29</f>
        <v>0</v>
      </c>
      <c r="P73" s="161">
        <f>'VITESSEPL sens 1 '!AJ29</f>
        <v>0</v>
      </c>
      <c r="Q73" s="238">
        <f t="shared" si="7"/>
        <v>0</v>
      </c>
    </row>
    <row r="74" spans="1:17" x14ac:dyDescent="0.25">
      <c r="A74" s="233">
        <v>4.1666666666666664E-2</v>
      </c>
      <c r="B74" s="234" t="s">
        <v>2</v>
      </c>
      <c r="C74" s="235">
        <f>'VITESSEVL sens 1 '!X30</f>
        <v>0</v>
      </c>
      <c r="D74" s="161">
        <f>'VITESSEVL sens 1 '!Y30</f>
        <v>0</v>
      </c>
      <c r="E74" s="161">
        <f>'VITESSEVL sens 1 '!Z30</f>
        <v>0</v>
      </c>
      <c r="F74" s="161">
        <f>'VITESSEVL sens 1 '!AA30</f>
        <v>0</v>
      </c>
      <c r="G74" s="161">
        <f>'VITESSEVL sens 1 '!AB30</f>
        <v>0</v>
      </c>
      <c r="H74" s="161">
        <f>'VITESSEVL sens 1 '!AC30</f>
        <v>1</v>
      </c>
      <c r="I74" s="161">
        <f>'VITESSEVL sens 1 '!AD30</f>
        <v>0</v>
      </c>
      <c r="J74" s="161">
        <f>'VITESSEVL sens 1 '!AE30</f>
        <v>0</v>
      </c>
      <c r="K74" s="161">
        <f>'VITESSEVL sens 1 '!AF30</f>
        <v>0</v>
      </c>
      <c r="L74" s="161">
        <f>'VITESSEVL sens 1 '!AG30</f>
        <v>0</v>
      </c>
      <c r="M74" s="161">
        <f>'VITESSEVL sens 1 '!AH30</f>
        <v>0</v>
      </c>
      <c r="N74" s="240">
        <f>'VITESSEVL sens 1 '!AI30</f>
        <v>0</v>
      </c>
      <c r="O74" s="161">
        <f>'VITESSEVL sens 1 '!AK30</f>
        <v>75</v>
      </c>
      <c r="P74" s="161">
        <f>'VITESSEVL sens 1 '!AJ30</f>
        <v>0</v>
      </c>
      <c r="Q74" s="238">
        <f t="shared" si="7"/>
        <v>0</v>
      </c>
    </row>
    <row r="75" spans="1:17" x14ac:dyDescent="0.25">
      <c r="A75" s="239"/>
      <c r="B75" s="234" t="s">
        <v>3</v>
      </c>
      <c r="C75" s="235">
        <f>'VITESSEPL sens 1 '!X30</f>
        <v>0</v>
      </c>
      <c r="D75" s="161">
        <f>'VITESSEPL sens 1 '!Y30</f>
        <v>0</v>
      </c>
      <c r="E75" s="161">
        <f>'VITESSEPL sens 1 '!Z30</f>
        <v>0</v>
      </c>
      <c r="F75" s="161">
        <f>'VITESSEPL sens 1 '!AA30</f>
        <v>0</v>
      </c>
      <c r="G75" s="161">
        <f>'VITESSEPL sens 1 '!AB30</f>
        <v>0</v>
      </c>
      <c r="H75" s="161">
        <f>'VITESSEPL sens 1 '!AC30</f>
        <v>0</v>
      </c>
      <c r="I75" s="161">
        <f>'VITESSEPL sens 1 '!AD30</f>
        <v>0</v>
      </c>
      <c r="J75" s="161">
        <f>'VITESSEPL sens 1 '!AE30</f>
        <v>2</v>
      </c>
      <c r="K75" s="161">
        <f>'VITESSEPL sens 1 '!AF30</f>
        <v>0</v>
      </c>
      <c r="L75" s="161">
        <f>'VITESSEPL sens 1 '!AG30</f>
        <v>0</v>
      </c>
      <c r="M75" s="161">
        <f>'VITESSEPL sens 1 '!AH30</f>
        <v>0</v>
      </c>
      <c r="N75" s="240">
        <f>'VITESSEPL sens 1 '!AI30</f>
        <v>0</v>
      </c>
      <c r="O75" s="161">
        <f>'VITESSEPL sens 1 '!AK30</f>
        <v>95</v>
      </c>
      <c r="P75" s="161">
        <f>'VITESSEPL sens 1 '!AJ30</f>
        <v>2</v>
      </c>
      <c r="Q75" s="238">
        <f t="shared" si="7"/>
        <v>1</v>
      </c>
    </row>
    <row r="76" spans="1:17" x14ac:dyDescent="0.25">
      <c r="A76" s="233">
        <v>8.3333333333333329E-2</v>
      </c>
      <c r="B76" s="234" t="s">
        <v>2</v>
      </c>
      <c r="C76" s="235">
        <f>'VITESSEVL sens 1 '!X31</f>
        <v>0</v>
      </c>
      <c r="D76" s="161">
        <f>'VITESSEVL sens 1 '!Y31</f>
        <v>0</v>
      </c>
      <c r="E76" s="161">
        <f>'VITESSEVL sens 1 '!Z31</f>
        <v>0</v>
      </c>
      <c r="F76" s="161">
        <f>'VITESSEVL sens 1 '!AA31</f>
        <v>0</v>
      </c>
      <c r="G76" s="161">
        <f>'VITESSEVL sens 1 '!AB31</f>
        <v>0</v>
      </c>
      <c r="H76" s="161">
        <f>'VITESSEVL sens 1 '!AC31</f>
        <v>0</v>
      </c>
      <c r="I76" s="161">
        <f>'VITESSEVL sens 1 '!AD31</f>
        <v>0</v>
      </c>
      <c r="J76" s="161">
        <f>'VITESSEVL sens 1 '!AE31</f>
        <v>0</v>
      </c>
      <c r="K76" s="161">
        <f>'VITESSEVL sens 1 '!AF31</f>
        <v>0</v>
      </c>
      <c r="L76" s="161">
        <f>'VITESSEVL sens 1 '!AG31</f>
        <v>0</v>
      </c>
      <c r="M76" s="161">
        <f>'VITESSEVL sens 1 '!AH31</f>
        <v>0</v>
      </c>
      <c r="N76" s="240">
        <f>'VITESSEVL sens 1 '!AI31</f>
        <v>0</v>
      </c>
      <c r="O76" s="161">
        <f>'VITESSEVL sens 1 '!AK31</f>
        <v>0</v>
      </c>
      <c r="P76" s="161">
        <f>'VITESSEVL sens 1 '!AJ31</f>
        <v>0</v>
      </c>
      <c r="Q76" s="238">
        <f t="shared" si="7"/>
        <v>0</v>
      </c>
    </row>
    <row r="77" spans="1:17" x14ac:dyDescent="0.25">
      <c r="A77" s="239"/>
      <c r="B77" s="234" t="s">
        <v>3</v>
      </c>
      <c r="C77" s="235">
        <f>'VITESSEPL sens 1 '!X31</f>
        <v>0</v>
      </c>
      <c r="D77" s="161">
        <f>'VITESSEPL sens 1 '!Y31</f>
        <v>0</v>
      </c>
      <c r="E77" s="161">
        <f>'VITESSEPL sens 1 '!Z31</f>
        <v>0</v>
      </c>
      <c r="F77" s="161">
        <f>'VITESSEPL sens 1 '!AA31</f>
        <v>0</v>
      </c>
      <c r="G77" s="161">
        <f>'VITESSEPL sens 1 '!AB31</f>
        <v>0</v>
      </c>
      <c r="H77" s="161">
        <f>'VITESSEPL sens 1 '!AC31</f>
        <v>0</v>
      </c>
      <c r="I77" s="161">
        <f>'VITESSEPL sens 1 '!AD31</f>
        <v>0</v>
      </c>
      <c r="J77" s="161">
        <f>'VITESSEPL sens 1 '!AE31</f>
        <v>0</v>
      </c>
      <c r="K77" s="161">
        <f>'VITESSEPL sens 1 '!AF31</f>
        <v>0</v>
      </c>
      <c r="L77" s="161">
        <f>'VITESSEPL sens 1 '!AG31</f>
        <v>0</v>
      </c>
      <c r="M77" s="161">
        <f>'VITESSEPL sens 1 '!AH31</f>
        <v>0</v>
      </c>
      <c r="N77" s="240">
        <f>'VITESSEPL sens 1 '!AI31</f>
        <v>0</v>
      </c>
      <c r="O77" s="161">
        <f>'VITESSEPL sens 1 '!AK31</f>
        <v>0</v>
      </c>
      <c r="P77" s="161">
        <f>'VITESSEPL sens 1 '!AJ31</f>
        <v>0</v>
      </c>
      <c r="Q77" s="238">
        <f t="shared" si="7"/>
        <v>0</v>
      </c>
    </row>
    <row r="78" spans="1:17" x14ac:dyDescent="0.25">
      <c r="A78" s="233">
        <v>0.125</v>
      </c>
      <c r="B78" s="234" t="s">
        <v>2</v>
      </c>
      <c r="C78" s="235">
        <f>'VITESSEVL sens 1 '!X32</f>
        <v>0</v>
      </c>
      <c r="D78" s="161">
        <f>'VITESSEVL sens 1 '!Y32</f>
        <v>0</v>
      </c>
      <c r="E78" s="161">
        <f>'VITESSEVL sens 1 '!Z32</f>
        <v>0</v>
      </c>
      <c r="F78" s="161">
        <f>'VITESSEVL sens 1 '!AA32</f>
        <v>0</v>
      </c>
      <c r="G78" s="161">
        <f>'VITESSEVL sens 1 '!AB32</f>
        <v>0</v>
      </c>
      <c r="H78" s="161">
        <f>'VITESSEVL sens 1 '!AC32</f>
        <v>0</v>
      </c>
      <c r="I78" s="161">
        <f>'VITESSEVL sens 1 '!AD32</f>
        <v>0</v>
      </c>
      <c r="J78" s="161">
        <f>'VITESSEVL sens 1 '!AE32</f>
        <v>0</v>
      </c>
      <c r="K78" s="161">
        <f>'VITESSEVL sens 1 '!AF32</f>
        <v>0</v>
      </c>
      <c r="L78" s="161">
        <f>'VITESSEVL sens 1 '!AG32</f>
        <v>0</v>
      </c>
      <c r="M78" s="161">
        <f>'VITESSEVL sens 1 '!AH32</f>
        <v>0</v>
      </c>
      <c r="N78" s="240">
        <f>'VITESSEVL sens 1 '!AI32</f>
        <v>0</v>
      </c>
      <c r="O78" s="161">
        <f>'VITESSEVL sens 1 '!AK32</f>
        <v>0</v>
      </c>
      <c r="P78" s="161">
        <f>'VITESSEVL sens 1 '!AJ32</f>
        <v>0</v>
      </c>
      <c r="Q78" s="238">
        <f t="shared" si="7"/>
        <v>0</v>
      </c>
    </row>
    <row r="79" spans="1:17" x14ac:dyDescent="0.25">
      <c r="A79" s="239"/>
      <c r="B79" s="234" t="s">
        <v>3</v>
      </c>
      <c r="C79" s="235">
        <f>'VITESSEPL sens 1 '!X32</f>
        <v>0</v>
      </c>
      <c r="D79" s="161">
        <f>'VITESSEPL sens 1 '!Y32</f>
        <v>0</v>
      </c>
      <c r="E79" s="161">
        <f>'VITESSEPL sens 1 '!Z32</f>
        <v>0</v>
      </c>
      <c r="F79" s="161">
        <f>'VITESSEPL sens 1 '!AA32</f>
        <v>0</v>
      </c>
      <c r="G79" s="161">
        <f>'VITESSEPL sens 1 '!AB32</f>
        <v>0</v>
      </c>
      <c r="H79" s="161">
        <f>'VITESSEPL sens 1 '!AC32</f>
        <v>0</v>
      </c>
      <c r="I79" s="161">
        <f>'VITESSEPL sens 1 '!AD32</f>
        <v>1</v>
      </c>
      <c r="J79" s="161">
        <f>'VITESSEPL sens 1 '!AE32</f>
        <v>2</v>
      </c>
      <c r="K79" s="161">
        <f>'VITESSEPL sens 1 '!AF32</f>
        <v>0</v>
      </c>
      <c r="L79" s="161">
        <f>'VITESSEPL sens 1 '!AG32</f>
        <v>0</v>
      </c>
      <c r="M79" s="161">
        <f>'VITESSEPL sens 1 '!AH32</f>
        <v>0</v>
      </c>
      <c r="N79" s="240">
        <f>'VITESSEPL sens 1 '!AI32</f>
        <v>0</v>
      </c>
      <c r="O79" s="161">
        <f>'VITESSEPL sens 1 '!AK32</f>
        <v>92</v>
      </c>
      <c r="P79" s="161">
        <f>'VITESSEPL sens 1 '!AJ32</f>
        <v>3</v>
      </c>
      <c r="Q79" s="238">
        <f t="shared" si="7"/>
        <v>1</v>
      </c>
    </row>
    <row r="80" spans="1:17" x14ac:dyDescent="0.25">
      <c r="A80" s="233">
        <v>0.16666666666666699</v>
      </c>
      <c r="B80" s="234" t="s">
        <v>2</v>
      </c>
      <c r="C80" s="235">
        <f>'VITESSEVL sens 1 '!X33</f>
        <v>0</v>
      </c>
      <c r="D80" s="161">
        <f>'VITESSEVL sens 1 '!Y33</f>
        <v>0</v>
      </c>
      <c r="E80" s="161">
        <f>'VITESSEVL sens 1 '!Z33</f>
        <v>0</v>
      </c>
      <c r="F80" s="161">
        <f>'VITESSEVL sens 1 '!AA33</f>
        <v>0</v>
      </c>
      <c r="G80" s="161">
        <f>'VITESSEVL sens 1 '!AB33</f>
        <v>0</v>
      </c>
      <c r="H80" s="161">
        <f>'VITESSEVL sens 1 '!AC33</f>
        <v>3</v>
      </c>
      <c r="I80" s="161">
        <f>'VITESSEVL sens 1 '!AD33</f>
        <v>3</v>
      </c>
      <c r="J80" s="161">
        <f>'VITESSEVL sens 1 '!AE33</f>
        <v>7</v>
      </c>
      <c r="K80" s="161">
        <f>'VITESSEVL sens 1 '!AF33</f>
        <v>1</v>
      </c>
      <c r="L80" s="161">
        <f>'VITESSEVL sens 1 '!AG33</f>
        <v>5</v>
      </c>
      <c r="M80" s="161">
        <f>'VITESSEVL sens 1 '!AH33</f>
        <v>2</v>
      </c>
      <c r="N80" s="240">
        <f>'VITESSEVL sens 1 '!AI33</f>
        <v>0</v>
      </c>
      <c r="O80" s="161">
        <f>'VITESSEVL sens 1 '!AK33</f>
        <v>99</v>
      </c>
      <c r="P80" s="161">
        <f>'VITESSEVL sens 1 '!AJ33</f>
        <v>18</v>
      </c>
      <c r="Q80" s="238">
        <f t="shared" si="7"/>
        <v>0.8571428571428571</v>
      </c>
    </row>
    <row r="81" spans="1:17" x14ac:dyDescent="0.25">
      <c r="A81" s="239"/>
      <c r="B81" s="234" t="s">
        <v>3</v>
      </c>
      <c r="C81" s="235">
        <f>'VITESSEPL sens 1 '!X33</f>
        <v>0</v>
      </c>
      <c r="D81" s="161">
        <f>'VITESSEPL sens 1 '!Y33</f>
        <v>0</v>
      </c>
      <c r="E81" s="161">
        <f>'VITESSEPL sens 1 '!Z33</f>
        <v>0</v>
      </c>
      <c r="F81" s="161">
        <f>'VITESSEPL sens 1 '!AA33</f>
        <v>0</v>
      </c>
      <c r="G81" s="161">
        <f>'VITESSEPL sens 1 '!AB33</f>
        <v>2</v>
      </c>
      <c r="H81" s="161">
        <f>'VITESSEPL sens 1 '!AC33</f>
        <v>0</v>
      </c>
      <c r="I81" s="161">
        <f>'VITESSEPL sens 1 '!AD33</f>
        <v>4</v>
      </c>
      <c r="J81" s="161">
        <f>'VITESSEPL sens 1 '!AE33</f>
        <v>2</v>
      </c>
      <c r="K81" s="161">
        <f>'VITESSEPL sens 1 '!AF33</f>
        <v>0</v>
      </c>
      <c r="L81" s="161">
        <f>'VITESSEPL sens 1 '!AG33</f>
        <v>0</v>
      </c>
      <c r="M81" s="161">
        <f>'VITESSEPL sens 1 '!AH33</f>
        <v>0</v>
      </c>
      <c r="N81" s="240">
        <f>'VITESSEPL sens 1 '!AI33</f>
        <v>0</v>
      </c>
      <c r="O81" s="161">
        <f>'VITESSEPL sens 1 '!AK33</f>
        <v>82</v>
      </c>
      <c r="P81" s="161">
        <f>'VITESSEPL sens 1 '!AJ33</f>
        <v>6</v>
      </c>
      <c r="Q81" s="238">
        <f t="shared" si="7"/>
        <v>0.75</v>
      </c>
    </row>
    <row r="82" spans="1:17" x14ac:dyDescent="0.25">
      <c r="A82" s="233">
        <v>0.20833333333333301</v>
      </c>
      <c r="B82" s="234" t="s">
        <v>2</v>
      </c>
      <c r="C82" s="235">
        <f>'VITESSEVL sens 1 '!X34</f>
        <v>1</v>
      </c>
      <c r="D82" s="161">
        <f>'VITESSEVL sens 1 '!Y34</f>
        <v>0</v>
      </c>
      <c r="E82" s="161">
        <f>'VITESSEVL sens 1 '!Z34</f>
        <v>1</v>
      </c>
      <c r="F82" s="161">
        <f>'VITESSEVL sens 1 '!AA34</f>
        <v>0</v>
      </c>
      <c r="G82" s="161">
        <f>'VITESSEVL sens 1 '!AB34</f>
        <v>2</v>
      </c>
      <c r="H82" s="161">
        <f>'VITESSEVL sens 1 '!AC34</f>
        <v>2</v>
      </c>
      <c r="I82" s="161">
        <f>'VITESSEVL sens 1 '!AD34</f>
        <v>1</v>
      </c>
      <c r="J82" s="161">
        <f>'VITESSEVL sens 1 '!AE34</f>
        <v>1</v>
      </c>
      <c r="K82" s="161">
        <f>'VITESSEVL sens 1 '!AF34</f>
        <v>0</v>
      </c>
      <c r="L82" s="161">
        <f>'VITESSEVL sens 1 '!AG34</f>
        <v>0</v>
      </c>
      <c r="M82" s="161">
        <f>'VITESSEVL sens 1 '!AH34</f>
        <v>0</v>
      </c>
      <c r="N82" s="240">
        <f>'VITESSEVL sens 1 '!AI34</f>
        <v>0</v>
      </c>
      <c r="O82" s="161">
        <f>'VITESSEVL sens 1 '!AK34</f>
        <v>65</v>
      </c>
      <c r="P82" s="161">
        <f>'VITESSEVL sens 1 '!AJ34</f>
        <v>2</v>
      </c>
      <c r="Q82" s="238">
        <f t="shared" si="7"/>
        <v>0.25</v>
      </c>
    </row>
    <row r="83" spans="1:17" x14ac:dyDescent="0.25">
      <c r="A83" s="239"/>
      <c r="B83" s="234" t="s">
        <v>3</v>
      </c>
      <c r="C83" s="235">
        <f>'VITESSEPL sens 1 '!X34</f>
        <v>0</v>
      </c>
      <c r="D83" s="161">
        <f>'VITESSEPL sens 1 '!Y34</f>
        <v>0</v>
      </c>
      <c r="E83" s="161">
        <f>'VITESSEPL sens 1 '!Z34</f>
        <v>0</v>
      </c>
      <c r="F83" s="161">
        <f>'VITESSEPL sens 1 '!AA34</f>
        <v>1</v>
      </c>
      <c r="G83" s="161">
        <f>'VITESSEPL sens 1 '!AB34</f>
        <v>2</v>
      </c>
      <c r="H83" s="161">
        <f>'VITESSEPL sens 1 '!AC34</f>
        <v>2</v>
      </c>
      <c r="I83" s="161">
        <f>'VITESSEPL sens 1 '!AD34</f>
        <v>1</v>
      </c>
      <c r="J83" s="161">
        <f>'VITESSEPL sens 1 '!AE34</f>
        <v>1</v>
      </c>
      <c r="K83" s="161">
        <f>'VITESSEPL sens 1 '!AF34</f>
        <v>0</v>
      </c>
      <c r="L83" s="161">
        <f>'VITESSEPL sens 1 '!AG34</f>
        <v>1</v>
      </c>
      <c r="M83" s="161">
        <f>'VITESSEPL sens 1 '!AH34</f>
        <v>0</v>
      </c>
      <c r="N83" s="240">
        <f>'VITESSEPL sens 1 '!AI34</f>
        <v>0</v>
      </c>
      <c r="O83" s="161">
        <f>'VITESSEPL sens 1 '!AK34</f>
        <v>79</v>
      </c>
      <c r="P83" s="161">
        <f>'VITESSEPL sens 1 '!AJ34</f>
        <v>3</v>
      </c>
      <c r="Q83" s="238">
        <f t="shared" si="7"/>
        <v>0.375</v>
      </c>
    </row>
    <row r="84" spans="1:17" x14ac:dyDescent="0.25">
      <c r="A84" s="233">
        <v>0.25</v>
      </c>
      <c r="B84" s="234" t="s">
        <v>2</v>
      </c>
      <c r="C84" s="235">
        <f>'VITESSEVL sens 1 '!X35</f>
        <v>0</v>
      </c>
      <c r="D84" s="161">
        <f>'VITESSEVL sens 1 '!Y35</f>
        <v>1</v>
      </c>
      <c r="E84" s="161">
        <f>'VITESSEVL sens 1 '!Z35</f>
        <v>1</v>
      </c>
      <c r="F84" s="161">
        <f>'VITESSEVL sens 1 '!AA35</f>
        <v>0</v>
      </c>
      <c r="G84" s="161">
        <f>'VITESSEVL sens 1 '!AB35</f>
        <v>1</v>
      </c>
      <c r="H84" s="161">
        <f>'VITESSEVL sens 1 '!AC35</f>
        <v>4</v>
      </c>
      <c r="I84" s="161">
        <f>'VITESSEVL sens 1 '!AD35</f>
        <v>2</v>
      </c>
      <c r="J84" s="161">
        <f>'VITESSEVL sens 1 '!AE35</f>
        <v>0</v>
      </c>
      <c r="K84" s="161">
        <f>'VITESSEVL sens 1 '!AF35</f>
        <v>1</v>
      </c>
      <c r="L84" s="161">
        <f>'VITESSEVL sens 1 '!AG35</f>
        <v>0</v>
      </c>
      <c r="M84" s="161">
        <f>'VITESSEVL sens 1 '!AH35</f>
        <v>1</v>
      </c>
      <c r="N84" s="240">
        <f>'VITESSEVL sens 1 '!AI35</f>
        <v>0</v>
      </c>
      <c r="O84" s="161">
        <f>'VITESSEVL sens 1 '!AK35</f>
        <v>77</v>
      </c>
      <c r="P84" s="161">
        <f>'VITESSEVL sens 1 '!AJ35</f>
        <v>4</v>
      </c>
      <c r="Q84" s="238">
        <f t="shared" si="7"/>
        <v>0.36363636363636365</v>
      </c>
    </row>
    <row r="85" spans="1:17" x14ac:dyDescent="0.25">
      <c r="A85" s="239"/>
      <c r="B85" s="234" t="s">
        <v>3</v>
      </c>
      <c r="C85" s="235">
        <f>'VITESSEPL sens 1 '!X35</f>
        <v>0</v>
      </c>
      <c r="D85" s="161">
        <f>'VITESSEPL sens 1 '!Y35</f>
        <v>0</v>
      </c>
      <c r="E85" s="161">
        <f>'VITESSEPL sens 1 '!Z35</f>
        <v>0</v>
      </c>
      <c r="F85" s="161">
        <f>'VITESSEPL sens 1 '!AA35</f>
        <v>0</v>
      </c>
      <c r="G85" s="161">
        <f>'VITESSEPL sens 1 '!AB35</f>
        <v>1</v>
      </c>
      <c r="H85" s="161">
        <f>'VITESSEPL sens 1 '!AC35</f>
        <v>8</v>
      </c>
      <c r="I85" s="161">
        <f>'VITESSEPL sens 1 '!AD35</f>
        <v>3</v>
      </c>
      <c r="J85" s="161">
        <f>'VITESSEPL sens 1 '!AE35</f>
        <v>1</v>
      </c>
      <c r="K85" s="161">
        <f>'VITESSEPL sens 1 '!AF35</f>
        <v>0</v>
      </c>
      <c r="L85" s="161">
        <f>'VITESSEPL sens 1 '!AG35</f>
        <v>0</v>
      </c>
      <c r="M85" s="161">
        <f>'VITESSEPL sens 1 '!AH35</f>
        <v>0</v>
      </c>
      <c r="N85" s="240">
        <f>'VITESSEPL sens 1 '!AI35</f>
        <v>0</v>
      </c>
      <c r="O85" s="161">
        <f>'VITESSEPL sens 1 '!AK35</f>
        <v>78</v>
      </c>
      <c r="P85" s="161">
        <f>'VITESSEPL sens 1 '!AJ35</f>
        <v>4</v>
      </c>
      <c r="Q85" s="238">
        <f t="shared" si="7"/>
        <v>0.30769230769230771</v>
      </c>
    </row>
    <row r="86" spans="1:17" x14ac:dyDescent="0.25">
      <c r="A86" s="233">
        <v>0.29166666666666702</v>
      </c>
      <c r="B86" s="234" t="s">
        <v>2</v>
      </c>
      <c r="C86" s="235">
        <f>'VITESSEVL sens 1 '!X36</f>
        <v>0</v>
      </c>
      <c r="D86" s="161">
        <f>'VITESSEVL sens 1 '!Y36</f>
        <v>0</v>
      </c>
      <c r="E86" s="161">
        <f>'VITESSEVL sens 1 '!Z36</f>
        <v>1</v>
      </c>
      <c r="F86" s="161">
        <f>'VITESSEVL sens 1 '!AA36</f>
        <v>0</v>
      </c>
      <c r="G86" s="161">
        <f>'VITESSEVL sens 1 '!AB36</f>
        <v>4</v>
      </c>
      <c r="H86" s="161">
        <f>'VITESSEVL sens 1 '!AC36</f>
        <v>6</v>
      </c>
      <c r="I86" s="161">
        <f>'VITESSEVL sens 1 '!AD36</f>
        <v>7</v>
      </c>
      <c r="J86" s="161">
        <f>'VITESSEVL sens 1 '!AE36</f>
        <v>11</v>
      </c>
      <c r="K86" s="161">
        <f>'VITESSEVL sens 1 '!AF36</f>
        <v>5</v>
      </c>
      <c r="L86" s="161">
        <f>'VITESSEVL sens 1 '!AG36</f>
        <v>1</v>
      </c>
      <c r="M86" s="161">
        <f>'VITESSEVL sens 1 '!AH36</f>
        <v>0</v>
      </c>
      <c r="N86" s="240">
        <f>'VITESSEVL sens 1 '!AI36</f>
        <v>0</v>
      </c>
      <c r="O86" s="161">
        <f>'VITESSEVL sens 1 '!AK36</f>
        <v>87</v>
      </c>
      <c r="P86" s="161">
        <f>'VITESSEVL sens 1 '!AJ36</f>
        <v>24</v>
      </c>
      <c r="Q86" s="238">
        <f t="shared" si="7"/>
        <v>0.68571428571428572</v>
      </c>
    </row>
    <row r="87" spans="1:17" x14ac:dyDescent="0.25">
      <c r="A87" s="239"/>
      <c r="B87" s="234" t="s">
        <v>3</v>
      </c>
      <c r="C87" s="235">
        <f>'VITESSEPL sens 1 '!X36</f>
        <v>0</v>
      </c>
      <c r="D87" s="161">
        <f>'VITESSEPL sens 1 '!Y36</f>
        <v>0</v>
      </c>
      <c r="E87" s="161">
        <f>'VITESSEPL sens 1 '!Z36</f>
        <v>0</v>
      </c>
      <c r="F87" s="161">
        <f>'VITESSEPL sens 1 '!AA36</f>
        <v>0</v>
      </c>
      <c r="G87" s="161">
        <f>'VITESSEPL sens 1 '!AB36</f>
        <v>2</v>
      </c>
      <c r="H87" s="161">
        <f>'VITESSEPL sens 1 '!AC36</f>
        <v>3</v>
      </c>
      <c r="I87" s="161">
        <f>'VITESSEPL sens 1 '!AD36</f>
        <v>9</v>
      </c>
      <c r="J87" s="161">
        <f>'VITESSEPL sens 1 '!AE36</f>
        <v>2</v>
      </c>
      <c r="K87" s="161">
        <f>'VITESSEPL sens 1 '!AF36</f>
        <v>0</v>
      </c>
      <c r="L87" s="161">
        <f>'VITESSEPL sens 1 '!AG36</f>
        <v>0</v>
      </c>
      <c r="M87" s="161">
        <f>'VITESSEPL sens 1 '!AH36</f>
        <v>0</v>
      </c>
      <c r="N87" s="240">
        <f>'VITESSEPL sens 1 '!AI36</f>
        <v>0</v>
      </c>
      <c r="O87" s="161">
        <f>'VITESSEPL sens 1 '!AK36</f>
        <v>82</v>
      </c>
      <c r="P87" s="161">
        <f>'VITESSEPL sens 1 '!AJ36</f>
        <v>11</v>
      </c>
      <c r="Q87" s="238">
        <f t="shared" si="7"/>
        <v>0.6875</v>
      </c>
    </row>
    <row r="88" spans="1:17" x14ac:dyDescent="0.25">
      <c r="A88" s="233">
        <v>0.33333333333333298</v>
      </c>
      <c r="B88" s="234" t="s">
        <v>2</v>
      </c>
      <c r="C88" s="235">
        <f>'VITESSEVL sens 1 '!X37</f>
        <v>2</v>
      </c>
      <c r="D88" s="161">
        <f>'VITESSEVL sens 1 '!Y37</f>
        <v>0</v>
      </c>
      <c r="E88" s="161">
        <f>'VITESSEVL sens 1 '!Z37</f>
        <v>0</v>
      </c>
      <c r="F88" s="161">
        <f>'VITESSEVL sens 1 '!AA37</f>
        <v>0</v>
      </c>
      <c r="G88" s="161">
        <f>'VITESSEVL sens 1 '!AB37</f>
        <v>0</v>
      </c>
      <c r="H88" s="161">
        <f>'VITESSEVL sens 1 '!AC37</f>
        <v>8</v>
      </c>
      <c r="I88" s="161">
        <f>'VITESSEVL sens 1 '!AD37</f>
        <v>14</v>
      </c>
      <c r="J88" s="161">
        <f>'VITESSEVL sens 1 '!AE37</f>
        <v>13</v>
      </c>
      <c r="K88" s="161">
        <f>'VITESSEVL sens 1 '!AF37</f>
        <v>10</v>
      </c>
      <c r="L88" s="161">
        <f>'VITESSEVL sens 1 '!AG37</f>
        <v>0</v>
      </c>
      <c r="M88" s="161">
        <f>'VITESSEVL sens 1 '!AH37</f>
        <v>1</v>
      </c>
      <c r="N88" s="240">
        <f>'VITESSEVL sens 1 '!AI37</f>
        <v>0</v>
      </c>
      <c r="O88" s="161">
        <f>'VITESSEVL sens 1 '!AK37</f>
        <v>88</v>
      </c>
      <c r="P88" s="161">
        <f>'VITESSEVL sens 1 '!AJ37</f>
        <v>38</v>
      </c>
      <c r="Q88" s="238">
        <f t="shared" si="7"/>
        <v>0.79166666666666663</v>
      </c>
    </row>
    <row r="89" spans="1:17" x14ac:dyDescent="0.25">
      <c r="A89" s="239"/>
      <c r="B89" s="234" t="s">
        <v>3</v>
      </c>
      <c r="C89" s="235">
        <f>'VITESSEPL sens 1 '!X37</f>
        <v>0</v>
      </c>
      <c r="D89" s="161">
        <f>'VITESSEPL sens 1 '!Y37</f>
        <v>0</v>
      </c>
      <c r="E89" s="161">
        <f>'VITESSEPL sens 1 '!Z37</f>
        <v>0</v>
      </c>
      <c r="F89" s="161">
        <f>'VITESSEPL sens 1 '!AA37</f>
        <v>0</v>
      </c>
      <c r="G89" s="161">
        <f>'VITESSEPL sens 1 '!AB37</f>
        <v>0</v>
      </c>
      <c r="H89" s="161">
        <f>'VITESSEPL sens 1 '!AC37</f>
        <v>3</v>
      </c>
      <c r="I89" s="161">
        <f>'VITESSEPL sens 1 '!AD37</f>
        <v>7</v>
      </c>
      <c r="J89" s="161">
        <f>'VITESSEPL sens 1 '!AE37</f>
        <v>4</v>
      </c>
      <c r="K89" s="161">
        <f>'VITESSEPL sens 1 '!AF37</f>
        <v>0</v>
      </c>
      <c r="L89" s="161">
        <f>'VITESSEPL sens 1 '!AG37</f>
        <v>0</v>
      </c>
      <c r="M89" s="161">
        <f>'VITESSEPL sens 1 '!AH37</f>
        <v>0</v>
      </c>
      <c r="N89" s="240">
        <f>'VITESSEPL sens 1 '!AI37</f>
        <v>0</v>
      </c>
      <c r="O89" s="161">
        <f>'VITESSEPL sens 1 '!AK37</f>
        <v>86</v>
      </c>
      <c r="P89" s="161">
        <f>'VITESSEPL sens 1 '!AJ37</f>
        <v>11</v>
      </c>
      <c r="Q89" s="238">
        <f t="shared" si="7"/>
        <v>0.7857142857142857</v>
      </c>
    </row>
    <row r="90" spans="1:17" x14ac:dyDescent="0.25">
      <c r="A90" s="233">
        <v>0.375</v>
      </c>
      <c r="B90" s="234" t="s">
        <v>2</v>
      </c>
      <c r="C90" s="235">
        <f>'VITESSEVL sens 1 '!X38</f>
        <v>2</v>
      </c>
      <c r="D90" s="161">
        <f>'VITESSEVL sens 1 '!Y38</f>
        <v>0</v>
      </c>
      <c r="E90" s="161">
        <f>'VITESSEVL sens 1 '!Z38</f>
        <v>0</v>
      </c>
      <c r="F90" s="161">
        <f>'VITESSEVL sens 1 '!AA38</f>
        <v>1</v>
      </c>
      <c r="G90" s="161">
        <f>'VITESSEVL sens 1 '!AB38</f>
        <v>2</v>
      </c>
      <c r="H90" s="161">
        <f>'VITESSEVL sens 1 '!AC38</f>
        <v>2</v>
      </c>
      <c r="I90" s="161">
        <f>'VITESSEVL sens 1 '!AD38</f>
        <v>10</v>
      </c>
      <c r="J90" s="161">
        <f>'VITESSEVL sens 1 '!AE38</f>
        <v>7</v>
      </c>
      <c r="K90" s="161">
        <f>'VITESSEVL sens 1 '!AF38</f>
        <v>4</v>
      </c>
      <c r="L90" s="161">
        <f>'VITESSEVL sens 1 '!AG38</f>
        <v>3</v>
      </c>
      <c r="M90" s="161">
        <f>'VITESSEVL sens 1 '!AH38</f>
        <v>0</v>
      </c>
      <c r="N90" s="240">
        <f>'VITESSEVL sens 1 '!AI38</f>
        <v>0</v>
      </c>
      <c r="O90" s="161">
        <f>'VITESSEVL sens 1 '!AK38</f>
        <v>85</v>
      </c>
      <c r="P90" s="161">
        <f>'VITESSEVL sens 1 '!AJ38</f>
        <v>24</v>
      </c>
      <c r="Q90" s="238">
        <f t="shared" si="7"/>
        <v>0.77419354838709675</v>
      </c>
    </row>
    <row r="91" spans="1:17" x14ac:dyDescent="0.25">
      <c r="A91" s="239"/>
      <c r="B91" s="234" t="s">
        <v>3</v>
      </c>
      <c r="C91" s="235">
        <f>'VITESSEPL sens 1 '!X38</f>
        <v>0</v>
      </c>
      <c r="D91" s="161">
        <f>'VITESSEPL sens 1 '!Y38</f>
        <v>0</v>
      </c>
      <c r="E91" s="161">
        <f>'VITESSEPL sens 1 '!Z38</f>
        <v>0</v>
      </c>
      <c r="F91" s="161">
        <f>'VITESSEPL sens 1 '!AA38</f>
        <v>0</v>
      </c>
      <c r="G91" s="161">
        <f>'VITESSEPL sens 1 '!AB38</f>
        <v>1</v>
      </c>
      <c r="H91" s="161">
        <f>'VITESSEPL sens 1 '!AC38</f>
        <v>4</v>
      </c>
      <c r="I91" s="161">
        <f>'VITESSEPL sens 1 '!AD38</f>
        <v>11</v>
      </c>
      <c r="J91" s="161">
        <f>'VITESSEPL sens 1 '!AE38</f>
        <v>3</v>
      </c>
      <c r="K91" s="161">
        <f>'VITESSEPL sens 1 '!AF38</f>
        <v>1</v>
      </c>
      <c r="L91" s="161">
        <f>'VITESSEPL sens 1 '!AG38</f>
        <v>0</v>
      </c>
      <c r="M91" s="161">
        <f>'VITESSEPL sens 1 '!AH38</f>
        <v>0</v>
      </c>
      <c r="N91" s="240">
        <f>'VITESSEPL sens 1 '!AI38</f>
        <v>0</v>
      </c>
      <c r="O91" s="161">
        <f>'VITESSEPL sens 1 '!AK38</f>
        <v>84</v>
      </c>
      <c r="P91" s="161">
        <f>'VITESSEPL sens 1 '!AJ38</f>
        <v>15</v>
      </c>
      <c r="Q91" s="238">
        <f t="shared" si="7"/>
        <v>0.75</v>
      </c>
    </row>
    <row r="92" spans="1:17" x14ac:dyDescent="0.25">
      <c r="A92" s="233">
        <v>0.41666666666666702</v>
      </c>
      <c r="B92" s="234" t="s">
        <v>2</v>
      </c>
      <c r="C92" s="235">
        <f>'VITESSEVL sens 1 '!X39</f>
        <v>0</v>
      </c>
      <c r="D92" s="161">
        <f>'VITESSEVL sens 1 '!Y39</f>
        <v>0</v>
      </c>
      <c r="E92" s="161">
        <f>'VITESSEVL sens 1 '!Z39</f>
        <v>0</v>
      </c>
      <c r="F92" s="161">
        <f>'VITESSEVL sens 1 '!AA39</f>
        <v>1</v>
      </c>
      <c r="G92" s="161">
        <f>'VITESSEVL sens 1 '!AB39</f>
        <v>4</v>
      </c>
      <c r="H92" s="161">
        <f>'VITESSEVL sens 1 '!AC39</f>
        <v>6</v>
      </c>
      <c r="I92" s="161">
        <f>'VITESSEVL sens 1 '!AD39</f>
        <v>7</v>
      </c>
      <c r="J92" s="161">
        <f>'VITESSEVL sens 1 '!AE39</f>
        <v>8</v>
      </c>
      <c r="K92" s="161">
        <f>'VITESSEVL sens 1 '!AF39</f>
        <v>7</v>
      </c>
      <c r="L92" s="161">
        <f>'VITESSEVL sens 1 '!AG39</f>
        <v>1</v>
      </c>
      <c r="M92" s="161">
        <f>'VITESSEVL sens 1 '!AH39</f>
        <v>1</v>
      </c>
      <c r="N92" s="240">
        <f>'VITESSEVL sens 1 '!AI39</f>
        <v>0</v>
      </c>
      <c r="O92" s="161">
        <f>'VITESSEVL sens 1 '!AK39</f>
        <v>88</v>
      </c>
      <c r="P92" s="161">
        <f>'VITESSEVL sens 1 '!AJ39</f>
        <v>24</v>
      </c>
      <c r="Q92" s="238">
        <f t="shared" si="7"/>
        <v>0.68571428571428572</v>
      </c>
    </row>
    <row r="93" spans="1:17" x14ac:dyDescent="0.25">
      <c r="A93" s="239"/>
      <c r="B93" s="234" t="s">
        <v>3</v>
      </c>
      <c r="C93" s="235">
        <f>'VITESSEPL sens 1 '!X39</f>
        <v>0</v>
      </c>
      <c r="D93" s="161">
        <f>'VITESSEPL sens 1 '!Y39</f>
        <v>0</v>
      </c>
      <c r="E93" s="161">
        <f>'VITESSEPL sens 1 '!Z39</f>
        <v>0</v>
      </c>
      <c r="F93" s="161">
        <f>'VITESSEPL sens 1 '!AA39</f>
        <v>0</v>
      </c>
      <c r="G93" s="161">
        <f>'VITESSEPL sens 1 '!AB39</f>
        <v>2</v>
      </c>
      <c r="H93" s="161">
        <f>'VITESSEPL sens 1 '!AC39</f>
        <v>5</v>
      </c>
      <c r="I93" s="161">
        <f>'VITESSEPL sens 1 '!AD39</f>
        <v>13</v>
      </c>
      <c r="J93" s="161">
        <f>'VITESSEPL sens 1 '!AE39</f>
        <v>4</v>
      </c>
      <c r="K93" s="161">
        <f>'VITESSEPL sens 1 '!AF39</f>
        <v>1</v>
      </c>
      <c r="L93" s="161">
        <f>'VITESSEPL sens 1 '!AG39</f>
        <v>0</v>
      </c>
      <c r="M93" s="161">
        <f>'VITESSEPL sens 1 '!AH39</f>
        <v>0</v>
      </c>
      <c r="N93" s="240">
        <f>'VITESSEPL sens 1 '!AI39</f>
        <v>0</v>
      </c>
      <c r="O93" s="161">
        <f>'VITESSEPL sens 1 '!AK39</f>
        <v>84</v>
      </c>
      <c r="P93" s="161">
        <f>'VITESSEPL sens 1 '!AJ39</f>
        <v>18</v>
      </c>
      <c r="Q93" s="238">
        <f t="shared" si="7"/>
        <v>0.72</v>
      </c>
    </row>
    <row r="94" spans="1:17" x14ac:dyDescent="0.25">
      <c r="A94" s="233">
        <v>0.45833333333333298</v>
      </c>
      <c r="B94" s="234" t="s">
        <v>2</v>
      </c>
      <c r="C94" s="235">
        <f>'VITESSEVL sens 1 '!X40</f>
        <v>1</v>
      </c>
      <c r="D94" s="161">
        <f>'VITESSEVL sens 1 '!Y40</f>
        <v>1</v>
      </c>
      <c r="E94" s="161">
        <f>'VITESSEVL sens 1 '!Z40</f>
        <v>0</v>
      </c>
      <c r="F94" s="161">
        <f>'VITESSEVL sens 1 '!AA40</f>
        <v>0</v>
      </c>
      <c r="G94" s="161">
        <f>'VITESSEVL sens 1 '!AB40</f>
        <v>1</v>
      </c>
      <c r="H94" s="161">
        <f>'VITESSEVL sens 1 '!AC40</f>
        <v>8</v>
      </c>
      <c r="I94" s="161">
        <f>'VITESSEVL sens 1 '!AD40</f>
        <v>8</v>
      </c>
      <c r="J94" s="161">
        <f>'VITESSEVL sens 1 '!AE40</f>
        <v>4</v>
      </c>
      <c r="K94" s="161">
        <f>'VITESSEVL sens 1 '!AF40</f>
        <v>4</v>
      </c>
      <c r="L94" s="161">
        <f>'VITESSEVL sens 1 '!AG40</f>
        <v>5</v>
      </c>
      <c r="M94" s="161">
        <f>'VITESSEVL sens 1 '!AH40</f>
        <v>4</v>
      </c>
      <c r="N94" s="240">
        <f>'VITESSEVL sens 1 '!AI40</f>
        <v>0</v>
      </c>
      <c r="O94" s="161">
        <f>'VITESSEVL sens 1 '!AK40</f>
        <v>91</v>
      </c>
      <c r="P94" s="161">
        <f>'VITESSEVL sens 1 '!AJ40</f>
        <v>25</v>
      </c>
      <c r="Q94" s="238">
        <f t="shared" si="7"/>
        <v>0.69444444444444442</v>
      </c>
    </row>
    <row r="95" spans="1:17" x14ac:dyDescent="0.25">
      <c r="A95" s="239"/>
      <c r="B95" s="234" t="s">
        <v>3</v>
      </c>
      <c r="C95" s="235">
        <f>'VITESSEPL sens 1 '!X40</f>
        <v>0</v>
      </c>
      <c r="D95" s="161">
        <f>'VITESSEPL sens 1 '!Y40</f>
        <v>0</v>
      </c>
      <c r="E95" s="161">
        <f>'VITESSEPL sens 1 '!Z40</f>
        <v>0</v>
      </c>
      <c r="F95" s="161">
        <f>'VITESSEPL sens 1 '!AA40</f>
        <v>0</v>
      </c>
      <c r="G95" s="161">
        <f>'VITESSEPL sens 1 '!AB40</f>
        <v>1</v>
      </c>
      <c r="H95" s="161">
        <f>'VITESSEPL sens 1 '!AC40</f>
        <v>4</v>
      </c>
      <c r="I95" s="161">
        <f>'VITESSEPL sens 1 '!AD40</f>
        <v>6</v>
      </c>
      <c r="J95" s="161">
        <f>'VITESSEPL sens 1 '!AE40</f>
        <v>4</v>
      </c>
      <c r="K95" s="161">
        <f>'VITESSEPL sens 1 '!AF40</f>
        <v>0</v>
      </c>
      <c r="L95" s="161">
        <f>'VITESSEPL sens 1 '!AG40</f>
        <v>0</v>
      </c>
      <c r="M95" s="161">
        <f>'VITESSEPL sens 1 '!AH40</f>
        <v>0</v>
      </c>
      <c r="N95" s="240">
        <f>'VITESSEPL sens 1 '!AI40</f>
        <v>0</v>
      </c>
      <c r="O95" s="161">
        <f>'VITESSEPL sens 1 '!AK40</f>
        <v>84</v>
      </c>
      <c r="P95" s="161">
        <f>'VITESSEPL sens 1 '!AJ40</f>
        <v>10</v>
      </c>
      <c r="Q95" s="238">
        <f t="shared" si="7"/>
        <v>0.66666666666666663</v>
      </c>
    </row>
    <row r="96" spans="1:17" x14ac:dyDescent="0.25">
      <c r="A96" s="233">
        <v>0.5</v>
      </c>
      <c r="B96" s="234" t="s">
        <v>2</v>
      </c>
      <c r="C96" s="235">
        <f>'VITESSEVL sens 1 '!X41</f>
        <v>0</v>
      </c>
      <c r="D96" s="161">
        <f>'VITESSEVL sens 1 '!Y41</f>
        <v>0</v>
      </c>
      <c r="E96" s="161">
        <f>'VITESSEVL sens 1 '!Z41</f>
        <v>0</v>
      </c>
      <c r="F96" s="161">
        <f>'VITESSEVL sens 1 '!AA41</f>
        <v>0</v>
      </c>
      <c r="G96" s="161">
        <f>'VITESSEVL sens 1 '!AB41</f>
        <v>2</v>
      </c>
      <c r="H96" s="161">
        <f>'VITESSEVL sens 1 '!AC41</f>
        <v>13</v>
      </c>
      <c r="I96" s="161">
        <f>'VITESSEVL sens 1 '!AD41</f>
        <v>11</v>
      </c>
      <c r="J96" s="161">
        <f>'VITESSEVL sens 1 '!AE41</f>
        <v>4</v>
      </c>
      <c r="K96" s="161">
        <f>'VITESSEVL sens 1 '!AF41</f>
        <v>5</v>
      </c>
      <c r="L96" s="161">
        <f>'VITESSEVL sens 1 '!AG41</f>
        <v>1</v>
      </c>
      <c r="M96" s="161">
        <f>'VITESSEVL sens 1 '!AH41</f>
        <v>0</v>
      </c>
      <c r="N96" s="240">
        <f>'VITESSEVL sens 1 '!AI41</f>
        <v>0</v>
      </c>
      <c r="O96" s="161">
        <f>'VITESSEVL sens 1 '!AK41</f>
        <v>85</v>
      </c>
      <c r="P96" s="161">
        <f>'VITESSEVL sens 1 '!AJ41</f>
        <v>21</v>
      </c>
      <c r="Q96" s="238">
        <f t="shared" si="7"/>
        <v>0.58333333333333337</v>
      </c>
    </row>
    <row r="97" spans="1:17" x14ac:dyDescent="0.25">
      <c r="A97" s="239"/>
      <c r="B97" s="234" t="s">
        <v>3</v>
      </c>
      <c r="C97" s="235">
        <f>'VITESSEPL sens 1 '!X41</f>
        <v>0</v>
      </c>
      <c r="D97" s="161">
        <f>'VITESSEPL sens 1 '!Y41</f>
        <v>0</v>
      </c>
      <c r="E97" s="161">
        <f>'VITESSEPL sens 1 '!Z41</f>
        <v>0</v>
      </c>
      <c r="F97" s="161">
        <f>'VITESSEPL sens 1 '!AA41</f>
        <v>0</v>
      </c>
      <c r="G97" s="161">
        <f>'VITESSEPL sens 1 '!AB41</f>
        <v>2</v>
      </c>
      <c r="H97" s="161">
        <f>'VITESSEPL sens 1 '!AC41</f>
        <v>6</v>
      </c>
      <c r="I97" s="161">
        <f>'VITESSEPL sens 1 '!AD41</f>
        <v>10</v>
      </c>
      <c r="J97" s="161">
        <f>'VITESSEPL sens 1 '!AE41</f>
        <v>0</v>
      </c>
      <c r="K97" s="161">
        <f>'VITESSEPL sens 1 '!AF41</f>
        <v>0</v>
      </c>
      <c r="L97" s="161">
        <f>'VITESSEPL sens 1 '!AG41</f>
        <v>0</v>
      </c>
      <c r="M97" s="161">
        <f>'VITESSEPL sens 1 '!AH41</f>
        <v>0</v>
      </c>
      <c r="N97" s="240">
        <f>'VITESSEPL sens 1 '!AI41</f>
        <v>0</v>
      </c>
      <c r="O97" s="161">
        <f>'VITESSEPL sens 1 '!AK41</f>
        <v>79</v>
      </c>
      <c r="P97" s="161">
        <f>'VITESSEPL sens 1 '!AJ41</f>
        <v>10</v>
      </c>
      <c r="Q97" s="238">
        <f t="shared" si="7"/>
        <v>0.55555555555555558</v>
      </c>
    </row>
    <row r="98" spans="1:17" x14ac:dyDescent="0.25">
      <c r="A98" s="233">
        <v>0.54166666666666696</v>
      </c>
      <c r="B98" s="234" t="s">
        <v>2</v>
      </c>
      <c r="C98" s="235">
        <f>'VITESSEVL sens 1 '!X42</f>
        <v>2</v>
      </c>
      <c r="D98" s="161">
        <f>'VITESSEVL sens 1 '!Y42</f>
        <v>1</v>
      </c>
      <c r="E98" s="161">
        <f>'VITESSEVL sens 1 '!Z42</f>
        <v>2</v>
      </c>
      <c r="F98" s="161">
        <f>'VITESSEVL sens 1 '!AA42</f>
        <v>2</v>
      </c>
      <c r="G98" s="161">
        <f>'VITESSEVL sens 1 '!AB42</f>
        <v>1</v>
      </c>
      <c r="H98" s="161">
        <f>'VITESSEVL sens 1 '!AC42</f>
        <v>17</v>
      </c>
      <c r="I98" s="161">
        <f>'VITESSEVL sens 1 '!AD42</f>
        <v>13</v>
      </c>
      <c r="J98" s="161">
        <f>'VITESSEVL sens 1 '!AE42</f>
        <v>7</v>
      </c>
      <c r="K98" s="161">
        <f>'VITESSEVL sens 1 '!AF42</f>
        <v>2</v>
      </c>
      <c r="L98" s="161">
        <f>'VITESSEVL sens 1 '!AG42</f>
        <v>3</v>
      </c>
      <c r="M98" s="161">
        <f>'VITESSEVL sens 1 '!AH42</f>
        <v>2</v>
      </c>
      <c r="N98" s="240">
        <f>'VITESSEVL sens 1 '!AI42</f>
        <v>0</v>
      </c>
      <c r="O98" s="161">
        <f>'VITESSEVL sens 1 '!AK42</f>
        <v>80</v>
      </c>
      <c r="P98" s="161">
        <f>'VITESSEVL sens 1 '!AJ42</f>
        <v>27</v>
      </c>
      <c r="Q98" s="238">
        <f t="shared" si="7"/>
        <v>0.51923076923076927</v>
      </c>
    </row>
    <row r="99" spans="1:17" x14ac:dyDescent="0.25">
      <c r="A99" s="239"/>
      <c r="B99" s="234" t="s">
        <v>3</v>
      </c>
      <c r="C99" s="235">
        <f>'VITESSEPL sens 1 '!X42</f>
        <v>0</v>
      </c>
      <c r="D99" s="161">
        <f>'VITESSEPL sens 1 '!Y42</f>
        <v>0</v>
      </c>
      <c r="E99" s="161">
        <f>'VITESSEPL sens 1 '!Z42</f>
        <v>1</v>
      </c>
      <c r="F99" s="161">
        <f>'VITESSEPL sens 1 '!AA42</f>
        <v>0</v>
      </c>
      <c r="G99" s="161">
        <f>'VITESSEPL sens 1 '!AB42</f>
        <v>2</v>
      </c>
      <c r="H99" s="161">
        <f>'VITESSEPL sens 1 '!AC42</f>
        <v>5</v>
      </c>
      <c r="I99" s="161">
        <f>'VITESSEPL sens 1 '!AD42</f>
        <v>5</v>
      </c>
      <c r="J99" s="161">
        <f>'VITESSEPL sens 1 '!AE42</f>
        <v>6</v>
      </c>
      <c r="K99" s="161">
        <f>'VITESSEPL sens 1 '!AF42</f>
        <v>0</v>
      </c>
      <c r="L99" s="161">
        <f>'VITESSEPL sens 1 '!AG42</f>
        <v>0</v>
      </c>
      <c r="M99" s="161">
        <f>'VITESSEPL sens 1 '!AH42</f>
        <v>0</v>
      </c>
      <c r="N99" s="240">
        <f>'VITESSEPL sens 1 '!AI42</f>
        <v>0</v>
      </c>
      <c r="O99" s="161">
        <f>'VITESSEPL sens 1 '!AK42</f>
        <v>81</v>
      </c>
      <c r="P99" s="161">
        <f>'VITESSEPL sens 1 '!AJ42</f>
        <v>11</v>
      </c>
      <c r="Q99" s="238">
        <f t="shared" si="7"/>
        <v>0.57894736842105265</v>
      </c>
    </row>
    <row r="100" spans="1:17" x14ac:dyDescent="0.25">
      <c r="A100" s="233">
        <v>0.58333333333333304</v>
      </c>
      <c r="B100" s="234" t="s">
        <v>2</v>
      </c>
      <c r="C100" s="235">
        <f>'VITESSEVL sens 1 '!X43</f>
        <v>0</v>
      </c>
      <c r="D100" s="161">
        <f>'VITESSEVL sens 1 '!Y43</f>
        <v>1</v>
      </c>
      <c r="E100" s="161">
        <f>'VITESSEVL sens 1 '!Z43</f>
        <v>1</v>
      </c>
      <c r="F100" s="161">
        <f>'VITESSEVL sens 1 '!AA43</f>
        <v>1</v>
      </c>
      <c r="G100" s="161">
        <f>'VITESSEVL sens 1 '!AB43</f>
        <v>1</v>
      </c>
      <c r="H100" s="161">
        <f>'VITESSEVL sens 1 '!AC43</f>
        <v>3</v>
      </c>
      <c r="I100" s="161">
        <f>'VITESSEVL sens 1 '!AD43</f>
        <v>12</v>
      </c>
      <c r="J100" s="161">
        <f>'VITESSEVL sens 1 '!AE43</f>
        <v>3</v>
      </c>
      <c r="K100" s="161">
        <f>'VITESSEVL sens 1 '!AF43</f>
        <v>5</v>
      </c>
      <c r="L100" s="161">
        <f>'VITESSEVL sens 1 '!AG43</f>
        <v>2</v>
      </c>
      <c r="M100" s="161">
        <f>'VITESSEVL sens 1 '!AH43</f>
        <v>1</v>
      </c>
      <c r="N100" s="240">
        <f>'VITESSEVL sens 1 '!AI43</f>
        <v>0</v>
      </c>
      <c r="O100" s="161">
        <f>'VITESSEVL sens 1 '!AK43</f>
        <v>87</v>
      </c>
      <c r="P100" s="161">
        <f>'VITESSEVL sens 1 '!AJ43</f>
        <v>23</v>
      </c>
      <c r="Q100" s="238">
        <f t="shared" si="7"/>
        <v>0.76666666666666672</v>
      </c>
    </row>
    <row r="101" spans="1:17" x14ac:dyDescent="0.25">
      <c r="A101" s="239"/>
      <c r="B101" s="234" t="s">
        <v>3</v>
      </c>
      <c r="C101" s="235">
        <f>'VITESSEPL sens 1 '!X43</f>
        <v>0</v>
      </c>
      <c r="D101" s="161">
        <f>'VITESSEPL sens 1 '!Y43</f>
        <v>0</v>
      </c>
      <c r="E101" s="161">
        <f>'VITESSEPL sens 1 '!Z43</f>
        <v>0</v>
      </c>
      <c r="F101" s="161">
        <f>'VITESSEPL sens 1 '!AA43</f>
        <v>0</v>
      </c>
      <c r="G101" s="161">
        <f>'VITESSEPL sens 1 '!AB43</f>
        <v>1</v>
      </c>
      <c r="H101" s="161">
        <f>'VITESSEPL sens 1 '!AC43</f>
        <v>3</v>
      </c>
      <c r="I101" s="161">
        <f>'VITESSEPL sens 1 '!AD43</f>
        <v>18</v>
      </c>
      <c r="J101" s="161">
        <f>'VITESSEPL sens 1 '!AE43</f>
        <v>3</v>
      </c>
      <c r="K101" s="161">
        <f>'VITESSEPL sens 1 '!AF43</f>
        <v>0</v>
      </c>
      <c r="L101" s="161">
        <f>'VITESSEPL sens 1 '!AG43</f>
        <v>0</v>
      </c>
      <c r="M101" s="161">
        <f>'VITESSEPL sens 1 '!AH43</f>
        <v>0</v>
      </c>
      <c r="N101" s="240">
        <f>'VITESSEPL sens 1 '!AI43</f>
        <v>0</v>
      </c>
      <c r="O101" s="161">
        <f>'VITESSEPL sens 1 '!AK43</f>
        <v>84</v>
      </c>
      <c r="P101" s="161">
        <f>'VITESSEPL sens 1 '!AJ43</f>
        <v>21</v>
      </c>
      <c r="Q101" s="238">
        <f t="shared" si="7"/>
        <v>0.84</v>
      </c>
    </row>
    <row r="102" spans="1:17" x14ac:dyDescent="0.25">
      <c r="A102" s="233">
        <v>0.625</v>
      </c>
      <c r="B102" s="234" t="s">
        <v>2</v>
      </c>
      <c r="C102" s="235">
        <f>'VITESSEVL sens 1 '!X44</f>
        <v>0</v>
      </c>
      <c r="D102" s="161">
        <f>'VITESSEVL sens 1 '!Y44</f>
        <v>0</v>
      </c>
      <c r="E102" s="161">
        <f>'VITESSEVL sens 1 '!Z44</f>
        <v>0</v>
      </c>
      <c r="F102" s="161">
        <f>'VITESSEVL sens 1 '!AA44</f>
        <v>1</v>
      </c>
      <c r="G102" s="161">
        <f>'VITESSEVL sens 1 '!AB44</f>
        <v>0</v>
      </c>
      <c r="H102" s="161">
        <f>'VITESSEVL sens 1 '!AC44</f>
        <v>5</v>
      </c>
      <c r="I102" s="161">
        <f>'VITESSEVL sens 1 '!AD44</f>
        <v>11</v>
      </c>
      <c r="J102" s="161">
        <f>'VITESSEVL sens 1 '!AE44</f>
        <v>5</v>
      </c>
      <c r="K102" s="161">
        <f>'VITESSEVL sens 1 '!AF44</f>
        <v>2</v>
      </c>
      <c r="L102" s="161">
        <f>'VITESSEVL sens 1 '!AG44</f>
        <v>3</v>
      </c>
      <c r="M102" s="161">
        <f>'VITESSEVL sens 1 '!AH44</f>
        <v>0</v>
      </c>
      <c r="N102" s="240">
        <f>'VITESSEVL sens 1 '!AI44</f>
        <v>0</v>
      </c>
      <c r="O102" s="161">
        <f>'VITESSEVL sens 1 '!AK44</f>
        <v>89</v>
      </c>
      <c r="P102" s="161">
        <f>'VITESSEVL sens 1 '!AJ44</f>
        <v>21</v>
      </c>
      <c r="Q102" s="238">
        <f t="shared" si="7"/>
        <v>0.77777777777777779</v>
      </c>
    </row>
    <row r="103" spans="1:17" x14ac:dyDescent="0.25">
      <c r="A103" s="239"/>
      <c r="B103" s="234" t="s">
        <v>3</v>
      </c>
      <c r="C103" s="235">
        <f>'VITESSEPL sens 1 '!X44</f>
        <v>0</v>
      </c>
      <c r="D103" s="161">
        <f>'VITESSEPL sens 1 '!Y44</f>
        <v>0</v>
      </c>
      <c r="E103" s="161">
        <f>'VITESSEPL sens 1 '!Z44</f>
        <v>0</v>
      </c>
      <c r="F103" s="161">
        <f>'VITESSEPL sens 1 '!AA44</f>
        <v>0</v>
      </c>
      <c r="G103" s="161">
        <f>'VITESSEPL sens 1 '!AB44</f>
        <v>0</v>
      </c>
      <c r="H103" s="161">
        <f>'VITESSEPL sens 1 '!AC44</f>
        <v>2</v>
      </c>
      <c r="I103" s="161">
        <f>'VITESSEPL sens 1 '!AD44</f>
        <v>22</v>
      </c>
      <c r="J103" s="161">
        <f>'VITESSEPL sens 1 '!AE44</f>
        <v>0</v>
      </c>
      <c r="K103" s="161">
        <f>'VITESSEPL sens 1 '!AF44</f>
        <v>0</v>
      </c>
      <c r="L103" s="161">
        <f>'VITESSEPL sens 1 '!AG44</f>
        <v>0</v>
      </c>
      <c r="M103" s="161">
        <f>'VITESSEPL sens 1 '!AH44</f>
        <v>0</v>
      </c>
      <c r="N103" s="240">
        <f>'VITESSEPL sens 1 '!AI44</f>
        <v>0</v>
      </c>
      <c r="O103" s="161">
        <f>'VITESSEPL sens 1 '!AK44</f>
        <v>84</v>
      </c>
      <c r="P103" s="161">
        <f>'VITESSEPL sens 1 '!AJ44</f>
        <v>22</v>
      </c>
      <c r="Q103" s="238">
        <f t="shared" si="7"/>
        <v>0.91666666666666663</v>
      </c>
    </row>
    <row r="104" spans="1:17" x14ac:dyDescent="0.25">
      <c r="A104" s="233">
        <v>0.66666666666666696</v>
      </c>
      <c r="B104" s="234" t="s">
        <v>2</v>
      </c>
      <c r="C104" s="235">
        <f>'VITESSEVL sens 1 '!X45</f>
        <v>0</v>
      </c>
      <c r="D104" s="161">
        <f>'VITESSEVL sens 1 '!Y45</f>
        <v>1</v>
      </c>
      <c r="E104" s="161">
        <f>'VITESSEVL sens 1 '!Z45</f>
        <v>0</v>
      </c>
      <c r="F104" s="161">
        <f>'VITESSEVL sens 1 '!AA45</f>
        <v>0</v>
      </c>
      <c r="G104" s="161">
        <f>'VITESSEVL sens 1 '!AB45</f>
        <v>0</v>
      </c>
      <c r="H104" s="161">
        <f>'VITESSEVL sens 1 '!AC45</f>
        <v>9</v>
      </c>
      <c r="I104" s="161">
        <f>'VITESSEVL sens 1 '!AD45</f>
        <v>7</v>
      </c>
      <c r="J104" s="161">
        <f>'VITESSEVL sens 1 '!AE45</f>
        <v>8</v>
      </c>
      <c r="K104" s="161">
        <f>'VITESSEVL sens 1 '!AF45</f>
        <v>6</v>
      </c>
      <c r="L104" s="161">
        <f>'VITESSEVL sens 1 '!AG45</f>
        <v>4</v>
      </c>
      <c r="M104" s="161">
        <f>'VITESSEVL sens 1 '!AH45</f>
        <v>1</v>
      </c>
      <c r="N104" s="240">
        <f>'VITESSEVL sens 1 '!AI45</f>
        <v>0</v>
      </c>
      <c r="O104" s="161">
        <f>'VITESSEVL sens 1 '!AK45</f>
        <v>91</v>
      </c>
      <c r="P104" s="161">
        <f>'VITESSEVL sens 1 '!AJ45</f>
        <v>26</v>
      </c>
      <c r="Q104" s="238">
        <f t="shared" si="7"/>
        <v>0.72222222222222221</v>
      </c>
    </row>
    <row r="105" spans="1:17" x14ac:dyDescent="0.25">
      <c r="A105" s="239"/>
      <c r="B105" s="234" t="s">
        <v>3</v>
      </c>
      <c r="C105" s="235">
        <f>'VITESSEPL sens 1 '!X45</f>
        <v>1</v>
      </c>
      <c r="D105" s="161">
        <f>'VITESSEPL sens 1 '!Y45</f>
        <v>0</v>
      </c>
      <c r="E105" s="161">
        <f>'VITESSEPL sens 1 '!Z45</f>
        <v>0</v>
      </c>
      <c r="F105" s="161">
        <f>'VITESSEPL sens 1 '!AA45</f>
        <v>0</v>
      </c>
      <c r="G105" s="161">
        <f>'VITESSEPL sens 1 '!AB45</f>
        <v>0</v>
      </c>
      <c r="H105" s="161">
        <f>'VITESSEPL sens 1 '!AC45</f>
        <v>7</v>
      </c>
      <c r="I105" s="161">
        <f>'VITESSEPL sens 1 '!AD45</f>
        <v>12</v>
      </c>
      <c r="J105" s="161">
        <f>'VITESSEPL sens 1 '!AE45</f>
        <v>5</v>
      </c>
      <c r="K105" s="161">
        <f>'VITESSEPL sens 1 '!AF45</f>
        <v>0</v>
      </c>
      <c r="L105" s="161">
        <f>'VITESSEPL sens 1 '!AG45</f>
        <v>0</v>
      </c>
      <c r="M105" s="161">
        <f>'VITESSEPL sens 1 '!AH45</f>
        <v>0</v>
      </c>
      <c r="N105" s="240">
        <f>'VITESSEPL sens 1 '!AI45</f>
        <v>0</v>
      </c>
      <c r="O105" s="161">
        <f>'VITESSEPL sens 1 '!AK45</f>
        <v>81</v>
      </c>
      <c r="P105" s="161">
        <f>'VITESSEPL sens 1 '!AJ45</f>
        <v>17</v>
      </c>
      <c r="Q105" s="238">
        <f t="shared" si="7"/>
        <v>0.68</v>
      </c>
    </row>
    <row r="106" spans="1:17" x14ac:dyDescent="0.25">
      <c r="A106" s="233">
        <v>0.70833333333333304</v>
      </c>
      <c r="B106" s="234" t="s">
        <v>2</v>
      </c>
      <c r="C106" s="235">
        <f>'VITESSEVL sens 1 '!X46</f>
        <v>0</v>
      </c>
      <c r="D106" s="161">
        <f>'VITESSEVL sens 1 '!Y46</f>
        <v>0</v>
      </c>
      <c r="E106" s="161">
        <f>'VITESSEVL sens 1 '!Z46</f>
        <v>1</v>
      </c>
      <c r="F106" s="161">
        <f>'VITESSEVL sens 1 '!AA46</f>
        <v>2</v>
      </c>
      <c r="G106" s="161">
        <f>'VITESSEVL sens 1 '!AB46</f>
        <v>1</v>
      </c>
      <c r="H106" s="161">
        <f>'VITESSEVL sens 1 '!AC46</f>
        <v>5</v>
      </c>
      <c r="I106" s="161">
        <f>'VITESSEVL sens 1 '!AD46</f>
        <v>14</v>
      </c>
      <c r="J106" s="161">
        <f>'VITESSEVL sens 1 '!AE46</f>
        <v>14</v>
      </c>
      <c r="K106" s="161">
        <f>'VITESSEVL sens 1 '!AF46</f>
        <v>2</v>
      </c>
      <c r="L106" s="161">
        <f>'VITESSEVL sens 1 '!AG46</f>
        <v>6</v>
      </c>
      <c r="M106" s="161">
        <f>'VITESSEVL sens 1 '!AH46</f>
        <v>1</v>
      </c>
      <c r="N106" s="240">
        <f>'VITESSEVL sens 1 '!AI46</f>
        <v>0</v>
      </c>
      <c r="O106" s="161">
        <f>'VITESSEVL sens 1 '!AK46</f>
        <v>90</v>
      </c>
      <c r="P106" s="161">
        <f>'VITESSEVL sens 1 '!AJ46</f>
        <v>37</v>
      </c>
      <c r="Q106" s="238">
        <f t="shared" si="7"/>
        <v>0.80434782608695654</v>
      </c>
    </row>
    <row r="107" spans="1:17" x14ac:dyDescent="0.25">
      <c r="A107" s="239"/>
      <c r="B107" s="234" t="s">
        <v>3</v>
      </c>
      <c r="C107" s="235">
        <f>'VITESSEPL sens 1 '!X46</f>
        <v>0</v>
      </c>
      <c r="D107" s="161">
        <f>'VITESSEPL sens 1 '!Y46</f>
        <v>0</v>
      </c>
      <c r="E107" s="161">
        <f>'VITESSEPL sens 1 '!Z46</f>
        <v>0</v>
      </c>
      <c r="F107" s="161">
        <f>'VITESSEPL sens 1 '!AA46</f>
        <v>0</v>
      </c>
      <c r="G107" s="161">
        <f>'VITESSEPL sens 1 '!AB46</f>
        <v>1</v>
      </c>
      <c r="H107" s="161">
        <f>'VITESSEPL sens 1 '!AC46</f>
        <v>5</v>
      </c>
      <c r="I107" s="161">
        <f>'VITESSEPL sens 1 '!AD46</f>
        <v>9</v>
      </c>
      <c r="J107" s="161">
        <f>'VITESSEPL sens 1 '!AE46</f>
        <v>4</v>
      </c>
      <c r="K107" s="161">
        <f>'VITESSEPL sens 1 '!AF46</f>
        <v>1</v>
      </c>
      <c r="L107" s="161">
        <f>'VITESSEPL sens 1 '!AG46</f>
        <v>0</v>
      </c>
      <c r="M107" s="161">
        <f>'VITESSEPL sens 1 '!AH46</f>
        <v>0</v>
      </c>
      <c r="N107" s="240">
        <f>'VITESSEPL sens 1 '!AI46</f>
        <v>0</v>
      </c>
      <c r="O107" s="161">
        <f>'VITESSEPL sens 1 '!AK46</f>
        <v>84</v>
      </c>
      <c r="P107" s="161">
        <f>'VITESSEPL sens 1 '!AJ46</f>
        <v>14</v>
      </c>
      <c r="Q107" s="238">
        <f t="shared" si="7"/>
        <v>0.7</v>
      </c>
    </row>
    <row r="108" spans="1:17" x14ac:dyDescent="0.25">
      <c r="A108" s="233">
        <v>0.75</v>
      </c>
      <c r="B108" s="234" t="s">
        <v>2</v>
      </c>
      <c r="C108" s="235">
        <f>'VITESSEVL sens 1 '!X47</f>
        <v>0</v>
      </c>
      <c r="D108" s="161">
        <f>'VITESSEVL sens 1 '!Y47</f>
        <v>0</v>
      </c>
      <c r="E108" s="161">
        <f>'VITESSEVL sens 1 '!Z47</f>
        <v>0</v>
      </c>
      <c r="F108" s="161">
        <f>'VITESSEVL sens 1 '!AA47</f>
        <v>0</v>
      </c>
      <c r="G108" s="161">
        <f>'VITESSEVL sens 1 '!AB47</f>
        <v>2</v>
      </c>
      <c r="H108" s="161">
        <f>'VITESSEVL sens 1 '!AC47</f>
        <v>3</v>
      </c>
      <c r="I108" s="161">
        <f>'VITESSEVL sens 1 '!AD47</f>
        <v>9</v>
      </c>
      <c r="J108" s="161">
        <f>'VITESSEVL sens 1 '!AE47</f>
        <v>9</v>
      </c>
      <c r="K108" s="161">
        <f>'VITESSEVL sens 1 '!AF47</f>
        <v>9</v>
      </c>
      <c r="L108" s="161">
        <f>'VITESSEVL sens 1 '!AG47</f>
        <v>2</v>
      </c>
      <c r="M108" s="161">
        <f>'VITESSEVL sens 1 '!AH47</f>
        <v>2</v>
      </c>
      <c r="N108" s="240">
        <f>'VITESSEVL sens 1 '!AI47</f>
        <v>0</v>
      </c>
      <c r="O108" s="161">
        <f>'VITESSEVL sens 1 '!AK47</f>
        <v>94</v>
      </c>
      <c r="P108" s="161">
        <f>'VITESSEVL sens 1 '!AJ47</f>
        <v>31</v>
      </c>
      <c r="Q108" s="238">
        <f t="shared" si="7"/>
        <v>0.86111111111111116</v>
      </c>
    </row>
    <row r="109" spans="1:17" x14ac:dyDescent="0.25">
      <c r="A109" s="239"/>
      <c r="B109" s="234" t="s">
        <v>3</v>
      </c>
      <c r="C109" s="235">
        <f>'VITESSEPL sens 1 '!X47</f>
        <v>0</v>
      </c>
      <c r="D109" s="161">
        <f>'VITESSEPL sens 1 '!Y47</f>
        <v>0</v>
      </c>
      <c r="E109" s="161">
        <f>'VITESSEPL sens 1 '!Z47</f>
        <v>0</v>
      </c>
      <c r="F109" s="161">
        <f>'VITESSEPL sens 1 '!AA47</f>
        <v>0</v>
      </c>
      <c r="G109" s="161">
        <f>'VITESSEPL sens 1 '!AB47</f>
        <v>0</v>
      </c>
      <c r="H109" s="161">
        <f>'VITESSEPL sens 1 '!AC47</f>
        <v>1</v>
      </c>
      <c r="I109" s="161">
        <f>'VITESSEPL sens 1 '!AD47</f>
        <v>2</v>
      </c>
      <c r="J109" s="161">
        <f>'VITESSEPL sens 1 '!AE47</f>
        <v>1</v>
      </c>
      <c r="K109" s="161">
        <f>'VITESSEPL sens 1 '!AF47</f>
        <v>0</v>
      </c>
      <c r="L109" s="161">
        <f>'VITESSEPL sens 1 '!AG47</f>
        <v>0</v>
      </c>
      <c r="M109" s="161">
        <f>'VITESSEPL sens 1 '!AH47</f>
        <v>0</v>
      </c>
      <c r="N109" s="240">
        <f>'VITESSEPL sens 1 '!AI47</f>
        <v>0</v>
      </c>
      <c r="O109" s="161">
        <f>'VITESSEPL sens 1 '!AK47</f>
        <v>85</v>
      </c>
      <c r="P109" s="161">
        <f>'VITESSEPL sens 1 '!AJ47</f>
        <v>3</v>
      </c>
      <c r="Q109" s="238">
        <f t="shared" si="7"/>
        <v>0.75</v>
      </c>
    </row>
    <row r="110" spans="1:17" x14ac:dyDescent="0.25">
      <c r="A110" s="233">
        <v>0.79166666666666696</v>
      </c>
      <c r="B110" s="234" t="s">
        <v>2</v>
      </c>
      <c r="C110" s="235">
        <f>'VITESSEVL sens 1 '!X48</f>
        <v>0</v>
      </c>
      <c r="D110" s="161">
        <f>'VITESSEVL sens 1 '!Y48</f>
        <v>0</v>
      </c>
      <c r="E110" s="161">
        <f>'VITESSEVL sens 1 '!Z48</f>
        <v>0</v>
      </c>
      <c r="F110" s="161">
        <f>'VITESSEVL sens 1 '!AA48</f>
        <v>0</v>
      </c>
      <c r="G110" s="161">
        <f>'VITESSEVL sens 1 '!AB48</f>
        <v>1</v>
      </c>
      <c r="H110" s="161">
        <f>'VITESSEVL sens 1 '!AC48</f>
        <v>3</v>
      </c>
      <c r="I110" s="161">
        <f>'VITESSEVL sens 1 '!AD48</f>
        <v>5</v>
      </c>
      <c r="J110" s="161">
        <f>'VITESSEVL sens 1 '!AE48</f>
        <v>11</v>
      </c>
      <c r="K110" s="161">
        <f>'VITESSEVL sens 1 '!AF48</f>
        <v>4</v>
      </c>
      <c r="L110" s="161">
        <f>'VITESSEVL sens 1 '!AG48</f>
        <v>0</v>
      </c>
      <c r="M110" s="161">
        <f>'VITESSEVL sens 1 '!AH48</f>
        <v>0</v>
      </c>
      <c r="N110" s="240">
        <f>'VITESSEVL sens 1 '!AI48</f>
        <v>0</v>
      </c>
      <c r="O110" s="161">
        <f>'VITESSEVL sens 1 '!AK48</f>
        <v>91</v>
      </c>
      <c r="P110" s="161">
        <f>'VITESSEVL sens 1 '!AJ48</f>
        <v>20</v>
      </c>
      <c r="Q110" s="238">
        <f t="shared" si="7"/>
        <v>0.83333333333333337</v>
      </c>
    </row>
    <row r="111" spans="1:17" x14ac:dyDescent="0.25">
      <c r="A111" s="239"/>
      <c r="B111" s="234" t="s">
        <v>3</v>
      </c>
      <c r="C111" s="235">
        <f>'VITESSEPL sens 1 '!X48</f>
        <v>0</v>
      </c>
      <c r="D111" s="161">
        <f>'VITESSEPL sens 1 '!Y48</f>
        <v>0</v>
      </c>
      <c r="E111" s="161">
        <f>'VITESSEPL sens 1 '!Z48</f>
        <v>1</v>
      </c>
      <c r="F111" s="161">
        <f>'VITESSEPL sens 1 '!AA48</f>
        <v>0</v>
      </c>
      <c r="G111" s="161">
        <f>'VITESSEPL sens 1 '!AB48</f>
        <v>0</v>
      </c>
      <c r="H111" s="161">
        <f>'VITESSEPL sens 1 '!AC48</f>
        <v>2</v>
      </c>
      <c r="I111" s="161">
        <f>'VITESSEPL sens 1 '!AD48</f>
        <v>3</v>
      </c>
      <c r="J111" s="161">
        <f>'VITESSEPL sens 1 '!AE48</f>
        <v>0</v>
      </c>
      <c r="K111" s="161">
        <f>'VITESSEPL sens 1 '!AF48</f>
        <v>0</v>
      </c>
      <c r="L111" s="161">
        <f>'VITESSEPL sens 1 '!AG48</f>
        <v>0</v>
      </c>
      <c r="M111" s="161">
        <f>'VITESSEPL sens 1 '!AH48</f>
        <v>0</v>
      </c>
      <c r="N111" s="240">
        <f>'VITESSEPL sens 1 '!AI48</f>
        <v>0</v>
      </c>
      <c r="O111" s="161">
        <f>'VITESSEPL sens 1 '!AK48</f>
        <v>75</v>
      </c>
      <c r="P111" s="161">
        <f>'VITESSEPL sens 1 '!AJ48</f>
        <v>3</v>
      </c>
      <c r="Q111" s="238">
        <f t="shared" si="7"/>
        <v>0.5</v>
      </c>
    </row>
    <row r="112" spans="1:17" x14ac:dyDescent="0.25">
      <c r="A112" s="233">
        <v>0.83333333333333304</v>
      </c>
      <c r="B112" s="234" t="s">
        <v>2</v>
      </c>
      <c r="C112" s="235">
        <f>'VITESSEVL sens 1 '!X49</f>
        <v>0</v>
      </c>
      <c r="D112" s="161">
        <f>'VITESSEVL sens 1 '!Y49</f>
        <v>0</v>
      </c>
      <c r="E112" s="161">
        <f>'VITESSEVL sens 1 '!Z49</f>
        <v>0</v>
      </c>
      <c r="F112" s="161">
        <f>'VITESSEVL sens 1 '!AA49</f>
        <v>0</v>
      </c>
      <c r="G112" s="161">
        <f>'VITESSEVL sens 1 '!AB49</f>
        <v>0</v>
      </c>
      <c r="H112" s="161">
        <f>'VITESSEVL sens 1 '!AC49</f>
        <v>3</v>
      </c>
      <c r="I112" s="161">
        <f>'VITESSEVL sens 1 '!AD49</f>
        <v>5</v>
      </c>
      <c r="J112" s="161">
        <f>'VITESSEVL sens 1 '!AE49</f>
        <v>4</v>
      </c>
      <c r="K112" s="161">
        <f>'VITESSEVL sens 1 '!AF49</f>
        <v>1</v>
      </c>
      <c r="L112" s="161">
        <f>'VITESSEVL sens 1 '!AG49</f>
        <v>2</v>
      </c>
      <c r="M112" s="161">
        <f>'VITESSEVL sens 1 '!AH49</f>
        <v>1</v>
      </c>
      <c r="N112" s="240">
        <f>'VITESSEVL sens 1 '!AI49</f>
        <v>0</v>
      </c>
      <c r="O112" s="161">
        <f>'VITESSEVL sens 1 '!AK49</f>
        <v>93</v>
      </c>
      <c r="P112" s="161">
        <f>'VITESSEVL sens 1 '!AJ49</f>
        <v>13</v>
      </c>
      <c r="Q112" s="238">
        <f t="shared" si="7"/>
        <v>0.8125</v>
      </c>
    </row>
    <row r="113" spans="1:17" x14ac:dyDescent="0.25">
      <c r="A113" s="239"/>
      <c r="B113" s="234" t="s">
        <v>3</v>
      </c>
      <c r="C113" s="235">
        <f>'VITESSEPL sens 1 '!X49</f>
        <v>0</v>
      </c>
      <c r="D113" s="161">
        <f>'VITESSEPL sens 1 '!Y49</f>
        <v>0</v>
      </c>
      <c r="E113" s="161">
        <f>'VITESSEPL sens 1 '!Z49</f>
        <v>0</v>
      </c>
      <c r="F113" s="161">
        <f>'VITESSEPL sens 1 '!AA49</f>
        <v>0</v>
      </c>
      <c r="G113" s="161">
        <f>'VITESSEPL sens 1 '!AB49</f>
        <v>0</v>
      </c>
      <c r="H113" s="161">
        <f>'VITESSEPL sens 1 '!AC49</f>
        <v>2</v>
      </c>
      <c r="I113" s="161">
        <f>'VITESSEPL sens 1 '!AD49</f>
        <v>1</v>
      </c>
      <c r="J113" s="161">
        <f>'VITESSEPL sens 1 '!AE49</f>
        <v>0</v>
      </c>
      <c r="K113" s="161">
        <f>'VITESSEPL sens 1 '!AF49</f>
        <v>0</v>
      </c>
      <c r="L113" s="161">
        <f>'VITESSEPL sens 1 '!AG49</f>
        <v>0</v>
      </c>
      <c r="M113" s="161">
        <f>'VITESSEPL sens 1 '!AH49</f>
        <v>0</v>
      </c>
      <c r="N113" s="240">
        <f>'VITESSEPL sens 1 '!AI49</f>
        <v>0</v>
      </c>
      <c r="O113" s="161">
        <f>'VITESSEPL sens 1 '!AK49</f>
        <v>78</v>
      </c>
      <c r="P113" s="161">
        <f>'VITESSEPL sens 1 '!AJ49</f>
        <v>1</v>
      </c>
      <c r="Q113" s="238">
        <f t="shared" si="7"/>
        <v>0.33333333333333331</v>
      </c>
    </row>
    <row r="114" spans="1:17" x14ac:dyDescent="0.25">
      <c r="A114" s="233">
        <v>0.875</v>
      </c>
      <c r="B114" s="234" t="s">
        <v>2</v>
      </c>
      <c r="C114" s="235">
        <f>'VITESSEVL sens 1 '!X50</f>
        <v>0</v>
      </c>
      <c r="D114" s="161">
        <f>'VITESSEVL sens 1 '!Y50</f>
        <v>0</v>
      </c>
      <c r="E114" s="161">
        <f>'VITESSEVL sens 1 '!Z50</f>
        <v>0</v>
      </c>
      <c r="F114" s="161">
        <f>'VITESSEVL sens 1 '!AA50</f>
        <v>0</v>
      </c>
      <c r="G114" s="161">
        <f>'VITESSEVL sens 1 '!AB50</f>
        <v>0</v>
      </c>
      <c r="H114" s="161">
        <f>'VITESSEVL sens 1 '!AC50</f>
        <v>1</v>
      </c>
      <c r="I114" s="161">
        <f>'VITESSEVL sens 1 '!AD50</f>
        <v>1</v>
      </c>
      <c r="J114" s="161">
        <f>'VITESSEVL sens 1 '!AE50</f>
        <v>7</v>
      </c>
      <c r="K114" s="161">
        <f>'VITESSEVL sens 1 '!AF50</f>
        <v>0</v>
      </c>
      <c r="L114" s="161">
        <f>'VITESSEVL sens 1 '!AG50</f>
        <v>2</v>
      </c>
      <c r="M114" s="161">
        <f>'VITESSEVL sens 1 '!AH50</f>
        <v>0</v>
      </c>
      <c r="N114" s="240">
        <f>'VITESSEVL sens 1 '!AI50</f>
        <v>0</v>
      </c>
      <c r="O114" s="161">
        <f>'VITESSEVL sens 1 '!AK50</f>
        <v>96</v>
      </c>
      <c r="P114" s="161">
        <f>'VITESSEVL sens 1 '!AJ50</f>
        <v>10</v>
      </c>
      <c r="Q114" s="238">
        <f t="shared" si="7"/>
        <v>0.90909090909090906</v>
      </c>
    </row>
    <row r="115" spans="1:17" x14ac:dyDescent="0.25">
      <c r="A115" s="239"/>
      <c r="B115" s="234" t="s">
        <v>3</v>
      </c>
      <c r="C115" s="235">
        <f>'VITESSEPL sens 1 '!X50</f>
        <v>0</v>
      </c>
      <c r="D115" s="161">
        <f>'VITESSEPL sens 1 '!Y50</f>
        <v>0</v>
      </c>
      <c r="E115" s="161">
        <f>'VITESSEPL sens 1 '!Z50</f>
        <v>0</v>
      </c>
      <c r="F115" s="161">
        <f>'VITESSEPL sens 1 '!AA50</f>
        <v>0</v>
      </c>
      <c r="G115" s="161">
        <f>'VITESSEPL sens 1 '!AB50</f>
        <v>0</v>
      </c>
      <c r="H115" s="161">
        <f>'VITESSEPL sens 1 '!AC50</f>
        <v>1</v>
      </c>
      <c r="I115" s="161">
        <f>'VITESSEPL sens 1 '!AD50</f>
        <v>0</v>
      </c>
      <c r="J115" s="161">
        <f>'VITESSEPL sens 1 '!AE50</f>
        <v>0</v>
      </c>
      <c r="K115" s="161">
        <f>'VITESSEPL sens 1 '!AF50</f>
        <v>1</v>
      </c>
      <c r="L115" s="161">
        <f>'VITESSEPL sens 1 '!AG50</f>
        <v>0</v>
      </c>
      <c r="M115" s="161">
        <f>'VITESSEPL sens 1 '!AH50</f>
        <v>0</v>
      </c>
      <c r="N115" s="240">
        <f>'VITESSEPL sens 1 '!AI50</f>
        <v>0</v>
      </c>
      <c r="O115" s="161">
        <f>'VITESSEPL sens 1 '!AK50</f>
        <v>90</v>
      </c>
      <c r="P115" s="161">
        <f>'VITESSEPL sens 1 '!AJ50</f>
        <v>1</v>
      </c>
      <c r="Q115" s="238">
        <f t="shared" si="7"/>
        <v>0.5</v>
      </c>
    </row>
    <row r="116" spans="1:17" x14ac:dyDescent="0.25">
      <c r="A116" s="233">
        <v>0.91666666666666696</v>
      </c>
      <c r="B116" s="234" t="s">
        <v>2</v>
      </c>
      <c r="C116" s="235">
        <f>'VITESSEVL sens 1 '!X51</f>
        <v>0</v>
      </c>
      <c r="D116" s="161">
        <f>'VITESSEVL sens 1 '!Y51</f>
        <v>0</v>
      </c>
      <c r="E116" s="161">
        <f>'VITESSEVL sens 1 '!Z51</f>
        <v>0</v>
      </c>
      <c r="F116" s="161">
        <f>'VITESSEVL sens 1 '!AA51</f>
        <v>0</v>
      </c>
      <c r="G116" s="161">
        <f>'VITESSEVL sens 1 '!AB51</f>
        <v>0</v>
      </c>
      <c r="H116" s="161">
        <f>'VITESSEVL sens 1 '!AC51</f>
        <v>2</v>
      </c>
      <c r="I116" s="161">
        <f>'VITESSEVL sens 1 '!AD51</f>
        <v>3</v>
      </c>
      <c r="J116" s="161">
        <f>'VITESSEVL sens 1 '!AE51</f>
        <v>1</v>
      </c>
      <c r="K116" s="161">
        <f>'VITESSEVL sens 1 '!AF51</f>
        <v>0</v>
      </c>
      <c r="L116" s="161">
        <f>'VITESSEVL sens 1 '!AG51</f>
        <v>0</v>
      </c>
      <c r="M116" s="161">
        <f>'VITESSEVL sens 1 '!AH51</f>
        <v>0</v>
      </c>
      <c r="N116" s="240">
        <f>'VITESSEVL sens 1 '!AI51</f>
        <v>0</v>
      </c>
      <c r="O116" s="161">
        <f>'VITESSEVL sens 1 '!AK51</f>
        <v>83</v>
      </c>
      <c r="P116" s="161">
        <f>'VITESSEVL sens 1 '!AJ51</f>
        <v>4</v>
      </c>
      <c r="Q116" s="238">
        <f t="shared" si="7"/>
        <v>0.66666666666666663</v>
      </c>
    </row>
    <row r="117" spans="1:17" x14ac:dyDescent="0.25">
      <c r="A117" s="239"/>
      <c r="B117" s="234" t="s">
        <v>3</v>
      </c>
      <c r="C117" s="235">
        <f>'VITESSEPL sens 1 '!X51</f>
        <v>0</v>
      </c>
      <c r="D117" s="161">
        <f>'VITESSEPL sens 1 '!Y51</f>
        <v>0</v>
      </c>
      <c r="E117" s="161">
        <f>'VITESSEPL sens 1 '!Z51</f>
        <v>0</v>
      </c>
      <c r="F117" s="161">
        <f>'VITESSEPL sens 1 '!AA51</f>
        <v>0</v>
      </c>
      <c r="G117" s="161">
        <f>'VITESSEPL sens 1 '!AB51</f>
        <v>0</v>
      </c>
      <c r="H117" s="161">
        <f>'VITESSEPL sens 1 '!AC51</f>
        <v>1</v>
      </c>
      <c r="I117" s="161">
        <f>'VITESSEPL sens 1 '!AD51</f>
        <v>0</v>
      </c>
      <c r="J117" s="161">
        <f>'VITESSEPL sens 1 '!AE51</f>
        <v>1</v>
      </c>
      <c r="K117" s="161">
        <f>'VITESSEPL sens 1 '!AF51</f>
        <v>0</v>
      </c>
      <c r="L117" s="161">
        <f>'VITESSEPL sens 1 '!AG51</f>
        <v>0</v>
      </c>
      <c r="M117" s="161">
        <f>'VITESSEPL sens 1 '!AH51</f>
        <v>0</v>
      </c>
      <c r="N117" s="240">
        <f>'VITESSEPL sens 1 '!AI51</f>
        <v>0</v>
      </c>
      <c r="O117" s="161">
        <f>'VITESSEPL sens 1 '!AK51</f>
        <v>85</v>
      </c>
      <c r="P117" s="161">
        <f>'VITESSEPL sens 1 '!AJ51</f>
        <v>1</v>
      </c>
      <c r="Q117" s="238">
        <f t="shared" si="7"/>
        <v>0.5</v>
      </c>
    </row>
    <row r="118" spans="1:17" x14ac:dyDescent="0.25">
      <c r="A118" s="233">
        <v>0.95833333333333304</v>
      </c>
      <c r="B118" s="234" t="s">
        <v>2</v>
      </c>
      <c r="C118" s="235">
        <f>'VITESSEVL sens 1 '!X52</f>
        <v>0</v>
      </c>
      <c r="D118" s="161">
        <f>'VITESSEVL sens 1 '!Y52</f>
        <v>0</v>
      </c>
      <c r="E118" s="161">
        <f>'VITESSEVL sens 1 '!Z52</f>
        <v>0</v>
      </c>
      <c r="F118" s="161">
        <f>'VITESSEVL sens 1 '!AA52</f>
        <v>0</v>
      </c>
      <c r="G118" s="161">
        <f>'VITESSEVL sens 1 '!AB52</f>
        <v>2</v>
      </c>
      <c r="H118" s="161">
        <f>'VITESSEVL sens 1 '!AC52</f>
        <v>1</v>
      </c>
      <c r="I118" s="161">
        <f>'VITESSEVL sens 1 '!AD52</f>
        <v>3</v>
      </c>
      <c r="J118" s="161">
        <f>'VITESSEVL sens 1 '!AE52</f>
        <v>2</v>
      </c>
      <c r="K118" s="161">
        <f>'VITESSEVL sens 1 '!AF52</f>
        <v>1</v>
      </c>
      <c r="L118" s="161">
        <f>'VITESSEVL sens 1 '!AG52</f>
        <v>3</v>
      </c>
      <c r="M118" s="161">
        <f>'VITESSEVL sens 1 '!AH52</f>
        <v>0</v>
      </c>
      <c r="N118" s="240">
        <f>'VITESSEVL sens 1 '!AI52</f>
        <v>0</v>
      </c>
      <c r="O118" s="161">
        <f>'VITESSEVL sens 1 '!AK52</f>
        <v>92</v>
      </c>
      <c r="P118" s="161">
        <f>'VITESSEVL sens 1 '!AJ52</f>
        <v>9</v>
      </c>
      <c r="Q118" s="238">
        <f t="shared" si="7"/>
        <v>0.75</v>
      </c>
    </row>
    <row r="119" spans="1:17" x14ac:dyDescent="0.25">
      <c r="A119" s="239"/>
      <c r="B119" s="231" t="s">
        <v>3</v>
      </c>
      <c r="C119" s="241">
        <f>'VITESSEPL sens 1 '!X52</f>
        <v>0</v>
      </c>
      <c r="D119" s="242">
        <f>'VITESSEPL sens 1 '!Y52</f>
        <v>0</v>
      </c>
      <c r="E119" s="242">
        <f>'VITESSEPL sens 1 '!Z52</f>
        <v>0</v>
      </c>
      <c r="F119" s="242">
        <f>'VITESSEPL sens 1 '!AA52</f>
        <v>0</v>
      </c>
      <c r="G119" s="242">
        <f>'VITESSEPL sens 1 '!AB52</f>
        <v>0</v>
      </c>
      <c r="H119" s="242">
        <f>'VITESSEPL sens 1 '!AC52</f>
        <v>0</v>
      </c>
      <c r="I119" s="242">
        <f>'VITESSEPL sens 1 '!AD52</f>
        <v>1</v>
      </c>
      <c r="J119" s="242">
        <f>'VITESSEPL sens 1 '!AE52</f>
        <v>0</v>
      </c>
      <c r="K119" s="242">
        <f>'VITESSEPL sens 1 '!AF52</f>
        <v>0</v>
      </c>
      <c r="L119" s="242">
        <f>'VITESSEPL sens 1 '!AG52</f>
        <v>0</v>
      </c>
      <c r="M119" s="242">
        <f>'VITESSEPL sens 1 '!AH52</f>
        <v>0</v>
      </c>
      <c r="N119" s="243">
        <f>'VITESSEPL sens 1 '!AI52</f>
        <v>0</v>
      </c>
      <c r="O119" s="161">
        <f>'VITESSEPL sens 1 '!AK52</f>
        <v>85</v>
      </c>
      <c r="P119" s="161">
        <f>'VITESSEPL sens 1 '!AJ52</f>
        <v>1</v>
      </c>
      <c r="Q119" s="244">
        <f t="shared" si="7"/>
        <v>1</v>
      </c>
    </row>
    <row r="120" spans="1:17" ht="9.9" customHeight="1" x14ac:dyDescent="0.25">
      <c r="A120" s="245" t="s">
        <v>53</v>
      </c>
      <c r="B120" s="278" t="s">
        <v>2</v>
      </c>
      <c r="C120" s="245">
        <f>C118+C116+C114+C112+C110+C108+C106+C104+C102+C100+C98+C96+C94+C92+C90+C88+C86+C84+C82+C80+C78+C76+C74+C72</f>
        <v>8</v>
      </c>
      <c r="D120" s="247">
        <f t="shared" ref="D120:N120" si="8">D118+D116+D114+D112+D110+D108+D106+D104+D102+D100+D98+D96+D94+D92+D90+D88+D86+D84+D82+D80+D78+D76+D74+D72</f>
        <v>5</v>
      </c>
      <c r="E120" s="247">
        <f t="shared" si="8"/>
        <v>7</v>
      </c>
      <c r="F120" s="247">
        <f t="shared" si="8"/>
        <v>8</v>
      </c>
      <c r="G120" s="247">
        <f t="shared" si="8"/>
        <v>24</v>
      </c>
      <c r="H120" s="247">
        <f t="shared" si="8"/>
        <v>105</v>
      </c>
      <c r="I120" s="247">
        <f t="shared" si="8"/>
        <v>146</v>
      </c>
      <c r="J120" s="247">
        <f t="shared" si="8"/>
        <v>126</v>
      </c>
      <c r="K120" s="247">
        <f t="shared" si="8"/>
        <v>70</v>
      </c>
      <c r="L120" s="247">
        <f t="shared" si="8"/>
        <v>43</v>
      </c>
      <c r="M120" s="247">
        <f t="shared" si="8"/>
        <v>17</v>
      </c>
      <c r="N120" s="247">
        <f t="shared" si="8"/>
        <v>0</v>
      </c>
      <c r="O120" s="247"/>
      <c r="P120" s="247"/>
      <c r="Q120" s="246"/>
    </row>
    <row r="121" spans="1:17" ht="9.9" customHeight="1" x14ac:dyDescent="0.25">
      <c r="A121" s="248" t="s">
        <v>3</v>
      </c>
      <c r="B121" s="277" t="s">
        <v>3</v>
      </c>
      <c r="C121" s="248">
        <f>C119+C117+C115+C113+C111+C109+C107+C105+C103+C101+C99+C97+C95+C93+C91+C89+C87+C85+C83+C81+C79+C77+C75+C73</f>
        <v>1</v>
      </c>
      <c r="D121" s="250">
        <f t="shared" ref="D121:N121" si="9">D119+D117+D115+D113+D111+D109+D107+D105+D103+D101+D99+D97+D95+D93+D91+D89+D87+D85+D83+D81+D79+D77+D75+D73</f>
        <v>0</v>
      </c>
      <c r="E121" s="250">
        <f t="shared" si="9"/>
        <v>2</v>
      </c>
      <c r="F121" s="250">
        <f t="shared" si="9"/>
        <v>1</v>
      </c>
      <c r="G121" s="250">
        <f t="shared" si="9"/>
        <v>17</v>
      </c>
      <c r="H121" s="250">
        <f t="shared" si="9"/>
        <v>64</v>
      </c>
      <c r="I121" s="250">
        <f t="shared" si="9"/>
        <v>138</v>
      </c>
      <c r="J121" s="250">
        <f t="shared" si="9"/>
        <v>45</v>
      </c>
      <c r="K121" s="250">
        <f t="shared" si="9"/>
        <v>4</v>
      </c>
      <c r="L121" s="250">
        <f t="shared" si="9"/>
        <v>1</v>
      </c>
      <c r="M121" s="250">
        <f t="shared" si="9"/>
        <v>0</v>
      </c>
      <c r="N121" s="250">
        <f t="shared" si="9"/>
        <v>0</v>
      </c>
      <c r="O121" s="250"/>
      <c r="P121" s="250"/>
      <c r="Q121" s="249"/>
    </row>
    <row r="122" spans="1:17" ht="9.9" customHeight="1" x14ac:dyDescent="0.25">
      <c r="A122" s="251" t="s">
        <v>136</v>
      </c>
      <c r="B122" s="275" t="s">
        <v>2</v>
      </c>
      <c r="C122" s="253">
        <f t="shared" ref="C122:N122" si="10">IF(SUM($C120:$N120)=0,0,C120/SUM($C120:$N120))</f>
        <v>1.4311270125223614E-2</v>
      </c>
      <c r="D122" s="254">
        <f t="shared" si="10"/>
        <v>8.9445438282647581E-3</v>
      </c>
      <c r="E122" s="254">
        <f t="shared" si="10"/>
        <v>1.2522361359570662E-2</v>
      </c>
      <c r="F122" s="254">
        <f t="shared" si="10"/>
        <v>1.4311270125223614E-2</v>
      </c>
      <c r="G122" s="254">
        <f t="shared" si="10"/>
        <v>4.2933810375670838E-2</v>
      </c>
      <c r="H122" s="254">
        <f t="shared" si="10"/>
        <v>0.18783542039355994</v>
      </c>
      <c r="I122" s="254">
        <f t="shared" si="10"/>
        <v>0.26118067978533094</v>
      </c>
      <c r="J122" s="254">
        <f t="shared" si="10"/>
        <v>0.22540250447227192</v>
      </c>
      <c r="K122" s="254">
        <f t="shared" si="10"/>
        <v>0.12522361359570661</v>
      </c>
      <c r="L122" s="254">
        <f t="shared" si="10"/>
        <v>7.6923076923076927E-2</v>
      </c>
      <c r="M122" s="254">
        <f t="shared" si="10"/>
        <v>3.041144901610018E-2</v>
      </c>
      <c r="N122" s="254">
        <f t="shared" si="10"/>
        <v>0</v>
      </c>
      <c r="O122" s="131"/>
      <c r="P122" s="131"/>
      <c r="Q122" s="252"/>
    </row>
    <row r="123" spans="1:17" ht="9.9" customHeight="1" x14ac:dyDescent="0.25">
      <c r="A123" s="251" t="s">
        <v>3</v>
      </c>
      <c r="B123" s="275" t="s">
        <v>3</v>
      </c>
      <c r="C123" s="253">
        <f t="shared" ref="C123:N123" si="11">IF(SUM($C121:$N121)=0,0,C121/SUM($C121:$N121))</f>
        <v>3.663003663003663E-3</v>
      </c>
      <c r="D123" s="254">
        <f t="shared" si="11"/>
        <v>0</v>
      </c>
      <c r="E123" s="254">
        <f t="shared" si="11"/>
        <v>7.326007326007326E-3</v>
      </c>
      <c r="F123" s="254">
        <f t="shared" si="11"/>
        <v>3.663003663003663E-3</v>
      </c>
      <c r="G123" s="254">
        <f t="shared" si="11"/>
        <v>6.2271062271062272E-2</v>
      </c>
      <c r="H123" s="254">
        <f t="shared" si="11"/>
        <v>0.23443223443223443</v>
      </c>
      <c r="I123" s="254">
        <f t="shared" si="11"/>
        <v>0.50549450549450547</v>
      </c>
      <c r="J123" s="254">
        <f t="shared" si="11"/>
        <v>0.16483516483516483</v>
      </c>
      <c r="K123" s="254">
        <f t="shared" si="11"/>
        <v>1.4652014652014652E-2</v>
      </c>
      <c r="L123" s="254">
        <f t="shared" si="11"/>
        <v>3.663003663003663E-3</v>
      </c>
      <c r="M123" s="254">
        <f t="shared" si="11"/>
        <v>0</v>
      </c>
      <c r="N123" s="254">
        <f t="shared" si="11"/>
        <v>0</v>
      </c>
      <c r="O123" s="131"/>
      <c r="P123" s="131"/>
      <c r="Q123" s="252"/>
    </row>
    <row r="124" spans="1:17" ht="9.9" customHeight="1" x14ac:dyDescent="0.25">
      <c r="A124" s="248" t="s">
        <v>137</v>
      </c>
      <c r="B124" s="277" t="s">
        <v>2</v>
      </c>
      <c r="C124" s="255">
        <f>IF(SUM($C120:$N120)=0,0,SUM(NUIT2_VL1)/SUM($C120:$N120))</f>
        <v>1.7889087656529517E-3</v>
      </c>
      <c r="D124" s="256">
        <f>IF(SUM($C120:$N120)=0,0,SUM(NUIT2_VL2)/SUM($C120:$N120))</f>
        <v>0</v>
      </c>
      <c r="E124" s="256">
        <f>IF(SUM($C120:$N120)=0,0,SUM(NUIT2_VL3)/SUM($C120:$N120))</f>
        <v>1.7889087656529517E-3</v>
      </c>
      <c r="F124" s="256">
        <f>IF(SUM($C120:$N120)=0,0,SUM(NUIT2_VL4)/SUM($C120:$N120))</f>
        <v>0</v>
      </c>
      <c r="G124" s="256">
        <f>IF(SUM($C120:$N120)=0,0,SUM(NUIT2_VL5)/SUM($C120:$N120))</f>
        <v>7.1556350626118068E-3</v>
      </c>
      <c r="H124" s="256">
        <f>IF(SUM($C120:$N120)=0,0,SUM(NUIT2_VL6)/SUM($C120:$N120))</f>
        <v>1.6100178890876567E-2</v>
      </c>
      <c r="I124" s="256">
        <f>IF(SUM($C120:$N120)=0,0,SUM(NUIT2_VL7)/SUM($C120:$N120))</f>
        <v>1.7889087656529516E-2</v>
      </c>
      <c r="J124" s="256">
        <f>IF(SUM($C120:$N120)=0,0,SUM(NUIT2_VL8)/SUM($C120:$N120))</f>
        <v>1.9677996422182469E-2</v>
      </c>
      <c r="K124" s="256">
        <f>IF(SUM($C120:$N120)=0,0,SUM(NUIT2_VL9)/SUM($C120:$N120))</f>
        <v>5.3667262969588547E-3</v>
      </c>
      <c r="L124" s="256">
        <f>IF(SUM($C120:$N120)=0,0,SUM(NUIT2_VL10)/SUM($C120:$N120))</f>
        <v>1.4311270125223614E-2</v>
      </c>
      <c r="M124" s="256">
        <f>IF(SUM($C120:$N120)=0,0,SUM(NUIT2_VL11)/SUM($C120:$N120))</f>
        <v>3.5778175313059034E-3</v>
      </c>
      <c r="N124" s="256">
        <f>IF(SUM($C120:$N120)=0,0,SUM(NUIT2_VL12)/SUM($C120:$N120))</f>
        <v>0</v>
      </c>
      <c r="O124" s="250"/>
      <c r="P124" s="250"/>
      <c r="Q124" s="249"/>
    </row>
    <row r="125" spans="1:17" ht="9.9" customHeight="1" x14ac:dyDescent="0.25">
      <c r="A125" s="248" t="s">
        <v>3</v>
      </c>
      <c r="B125" s="277" t="s">
        <v>3</v>
      </c>
      <c r="C125" s="255">
        <f>IF(SUM($C121:$N121)=0,0,SUM(Nuit2_PL1)/SUM($C121:$N121))</f>
        <v>0</v>
      </c>
      <c r="D125" s="256">
        <f>IF(SUM($C121:$N121)=0,0,SUM(Nuit2_PL2)/SUM($C121:$N121))</f>
        <v>0</v>
      </c>
      <c r="E125" s="256">
        <f>IF(SUM($C121:$N121)=0,0,SUM(Nuit2_PL3)/SUM($C121:$N121))</f>
        <v>0</v>
      </c>
      <c r="F125" s="256">
        <f>IF(SUM($C121:$N121)=0,0,SUM(Nuit2_PL4)/SUM($C121:$N121))</f>
        <v>3.663003663003663E-3</v>
      </c>
      <c r="G125" s="256">
        <f>IF(SUM($C121:$N121)=0,0,SUM(Nuit2_PL5)/SUM($C121:$N121))</f>
        <v>1.4652014652014652E-2</v>
      </c>
      <c r="H125" s="256">
        <f>IF(SUM($C121:$N121)=0,0,SUM(Nuit2_PL6)/SUM($C121:$N121))</f>
        <v>1.098901098901099E-2</v>
      </c>
      <c r="I125" s="256">
        <f>IF(SUM($C121:$N121)=0,0,SUM(Nuit2_PL7)/SUM($C121:$N121))</f>
        <v>2.564102564102564E-2</v>
      </c>
      <c r="J125" s="256">
        <f>IF(SUM($C121:$N121)=0,0,SUM(Nuit2_PL8)/SUM($C121:$N121))</f>
        <v>2.9304029304029304E-2</v>
      </c>
      <c r="K125" s="256">
        <f>IF(SUM($C121:$N121)=0,0,SUM(Nuit2_PL9)/SUM($C121:$N121))</f>
        <v>0</v>
      </c>
      <c r="L125" s="256">
        <f>IF(SUM($C121:$N121)=0,0,SUM(Nuit2_PL10)/SUM($C121:$N121))</f>
        <v>3.663003663003663E-3</v>
      </c>
      <c r="M125" s="256">
        <f>IF(SUM($C121:$N121)=0,0,SUM(Nuit2_PL11)/SUM($C121:$N121))</f>
        <v>0</v>
      </c>
      <c r="N125" s="256">
        <f>IF(SUM($C121:$N121)=0,0,SUM(Nuit2_PL12)/SUM($C121:$N121))</f>
        <v>0</v>
      </c>
      <c r="O125" s="250"/>
      <c r="P125" s="250"/>
      <c r="Q125" s="249"/>
    </row>
    <row r="126" spans="1:17" ht="9.9" customHeight="1" x14ac:dyDescent="0.25">
      <c r="A126" s="251" t="s">
        <v>120</v>
      </c>
      <c r="B126" s="275" t="s">
        <v>2</v>
      </c>
      <c r="C126" s="279">
        <f>IF(SUM($C120:$N120)=0,0,($C120-SUM(NUIT2_VL1))/SUM($C120:$N120))</f>
        <v>1.2522361359570662E-2</v>
      </c>
      <c r="D126" s="254">
        <f>IF(SUM($C120:$N120)=0,0,($D120-SUM(NUIT2_VL2))/SUM($C120:$N120))</f>
        <v>8.9445438282647581E-3</v>
      </c>
      <c r="E126" s="254">
        <f>IF(SUM($C120:$N120)=0,0,($E120-SUM(NUIT2_VL3))/SUM($C120:$N120))</f>
        <v>1.0733452593917709E-2</v>
      </c>
      <c r="F126" s="254">
        <f>IF(SUM($C120:$N120)=0,0,($F120-SUM(NUIT2_VL4))/SUM($C120:$N120))</f>
        <v>1.4311270125223614E-2</v>
      </c>
      <c r="G126" s="254">
        <f>IF(SUM($C120:$N120)=0,0,($G120-SUM(NUIT2_VL5))/SUM($C120:$N120))</f>
        <v>3.5778175313059032E-2</v>
      </c>
      <c r="H126" s="254">
        <f>IF(SUM($C120:$N120)=0,0,($H120-SUM(NUIT2_VL6))/SUM($C120:$N120))</f>
        <v>0.17173524150268335</v>
      </c>
      <c r="I126" s="254">
        <f>IF(SUM($C120:$N120)=0,0,($I120-SUM(NUIT2_VL7))/SUM($C120:$N120))</f>
        <v>0.24329159212880144</v>
      </c>
      <c r="J126" s="254">
        <f>IF(SUM($C120:$N120)=0,0,($J120-SUM(NUIT2_VL8))/SUM($C120:$N120))</f>
        <v>0.20572450805008943</v>
      </c>
      <c r="K126" s="254">
        <f>IF(SUM($C120:$N120)=0,0,($K120-SUM(NUIT2_VL9))/SUM($C120:$N120))</f>
        <v>0.11985688729874776</v>
      </c>
      <c r="L126" s="254">
        <f>IF(SUM($C120:$N120)=0,0,($L120-SUM(NUIT2_VL10))/SUM($C120:$N120))</f>
        <v>6.2611806797853303E-2</v>
      </c>
      <c r="M126" s="254">
        <f>IF(SUM($C120:$N120)=0,0,($M120-SUM(NUIT2_VL11))/SUM($C120:$N120))</f>
        <v>2.6833631484794274E-2</v>
      </c>
      <c r="N126" s="254">
        <f>IF(SUM($C120:$N120)=0,0,($N120-SUM(NUIT2_VL12))/SUM($C120:$N120))</f>
        <v>0</v>
      </c>
      <c r="O126" s="131"/>
      <c r="P126" s="131"/>
      <c r="Q126" s="252"/>
    </row>
    <row r="127" spans="1:17" ht="9.9" customHeight="1" x14ac:dyDescent="0.25">
      <c r="A127" s="251" t="s">
        <v>3</v>
      </c>
      <c r="B127" s="275" t="s">
        <v>3</v>
      </c>
      <c r="C127" s="279">
        <f>IF(SUM($C121:$N121)=0,0,($C121-SUM(Nuit2_PL1))/SUM($C121:$N121))</f>
        <v>3.663003663003663E-3</v>
      </c>
      <c r="D127" s="254">
        <f>IF(SUM($C121:$N121)=0,0,($D121-SUM(Nuit2_PL2))/SUM($C121:$N121))</f>
        <v>0</v>
      </c>
      <c r="E127" s="254">
        <f>IF(SUM($C121:$N121)=0,0,($E121-SUM(Nuit2_PL3))/SUM($C121:$N121))</f>
        <v>7.326007326007326E-3</v>
      </c>
      <c r="F127" s="254">
        <f>IF(SUM($C121:$N121)=0,0,($F121-SUM(Nuit2_PL4))/SUM($C121:$N121))</f>
        <v>0</v>
      </c>
      <c r="G127" s="254">
        <f>IF(SUM($C121:$N121)=0,0,($G121-SUM(Nuit2_PL5))/SUM($C121:$N121))</f>
        <v>4.7619047619047616E-2</v>
      </c>
      <c r="H127" s="254">
        <f>IF(SUM($C121:$N121)=0,0,($H121-SUM(Nuit2_PL6))/SUM($C121:$N121))</f>
        <v>0.22344322344322345</v>
      </c>
      <c r="I127" s="254">
        <f>IF(SUM($C121:$N121)=0,0,($I121-SUM(Nuit2_PL7))/SUM($C121:$N121))</f>
        <v>0.47985347985347987</v>
      </c>
      <c r="J127" s="254">
        <f>IF(SUM($C121:$N121)=0,0,($J121-SUM(Nuit2_PL8))/SUM($C121:$N121))</f>
        <v>0.13553113553113552</v>
      </c>
      <c r="K127" s="254">
        <f>IF(SUM($C121:$N121)=0,0,($K121-SUM(Nuit2_PL9))/SUM($C121:$N121))</f>
        <v>1.4652014652014652E-2</v>
      </c>
      <c r="L127" s="254">
        <f>IF(SUM($C121:$N121)=0,0,($L121-SUM(Nuit2_PL10))/SUM($C121:$N121))</f>
        <v>0</v>
      </c>
      <c r="M127" s="254">
        <f>IF(SUM($C121:$N121)=0,0,($M121-SUM(Nuit2_PL11))/SUM($C121:$N121))</f>
        <v>0</v>
      </c>
      <c r="N127" s="254">
        <f>IF(SUM($C121:$N121)=0,0,($N121-SUM(Nuit2_PL12))/SUM($C121:$N121))</f>
        <v>0</v>
      </c>
      <c r="O127" s="131"/>
      <c r="P127" s="131"/>
      <c r="Q127" s="252"/>
    </row>
    <row r="128" spans="1:17" ht="9.9" customHeight="1" x14ac:dyDescent="0.25">
      <c r="A128" s="248" t="s">
        <v>134</v>
      </c>
      <c r="B128" s="277" t="s">
        <v>2</v>
      </c>
      <c r="C128" s="258">
        <f t="shared" ref="C128:M129" si="12">C120/24</f>
        <v>0.33333333333333331</v>
      </c>
      <c r="D128" s="258">
        <f t="shared" si="12"/>
        <v>0.20833333333333334</v>
      </c>
      <c r="E128" s="258">
        <f t="shared" si="12"/>
        <v>0.29166666666666669</v>
      </c>
      <c r="F128" s="258">
        <f t="shared" si="12"/>
        <v>0.33333333333333331</v>
      </c>
      <c r="G128" s="258">
        <f t="shared" si="12"/>
        <v>1</v>
      </c>
      <c r="H128" s="258">
        <f t="shared" si="12"/>
        <v>4.375</v>
      </c>
      <c r="I128" s="258">
        <f t="shared" si="12"/>
        <v>6.083333333333333</v>
      </c>
      <c r="J128" s="258">
        <f t="shared" si="12"/>
        <v>5.25</v>
      </c>
      <c r="K128" s="258">
        <f t="shared" si="12"/>
        <v>2.9166666666666665</v>
      </c>
      <c r="L128" s="258">
        <f t="shared" si="12"/>
        <v>1.7916666666666667</v>
      </c>
      <c r="M128" s="258">
        <f t="shared" si="12"/>
        <v>0.70833333333333337</v>
      </c>
      <c r="N128" s="258">
        <f>N120/96</f>
        <v>0</v>
      </c>
      <c r="O128" s="250"/>
      <c r="P128" s="250"/>
      <c r="Q128" s="249"/>
    </row>
    <row r="129" spans="1:17" ht="9.9" customHeight="1" x14ac:dyDescent="0.25">
      <c r="A129" s="259" t="s">
        <v>3</v>
      </c>
      <c r="B129" s="276" t="s">
        <v>3</v>
      </c>
      <c r="C129" s="258">
        <f t="shared" si="12"/>
        <v>4.1666666666666664E-2</v>
      </c>
      <c r="D129" s="258">
        <f t="shared" si="12"/>
        <v>0</v>
      </c>
      <c r="E129" s="258">
        <f t="shared" si="12"/>
        <v>8.3333333333333329E-2</v>
      </c>
      <c r="F129" s="258">
        <f t="shared" si="12"/>
        <v>4.1666666666666664E-2</v>
      </c>
      <c r="G129" s="258">
        <f t="shared" si="12"/>
        <v>0.70833333333333337</v>
      </c>
      <c r="H129" s="258">
        <f t="shared" si="12"/>
        <v>2.6666666666666665</v>
      </c>
      <c r="I129" s="258">
        <f t="shared" si="12"/>
        <v>5.75</v>
      </c>
      <c r="J129" s="258">
        <f t="shared" si="12"/>
        <v>1.875</v>
      </c>
      <c r="K129" s="258">
        <f t="shared" si="12"/>
        <v>0.16666666666666666</v>
      </c>
      <c r="L129" s="258">
        <f t="shared" si="12"/>
        <v>4.1666666666666664E-2</v>
      </c>
      <c r="M129" s="258">
        <f t="shared" si="12"/>
        <v>0</v>
      </c>
      <c r="N129" s="258">
        <f>N121/96</f>
        <v>0</v>
      </c>
      <c r="O129" s="261"/>
      <c r="P129" s="261"/>
      <c r="Q129" s="260"/>
    </row>
    <row r="130" spans="1:17" ht="9.9" customHeight="1" x14ac:dyDescent="0.25">
      <c r="A130" s="385" t="s">
        <v>138</v>
      </c>
      <c r="B130" s="386"/>
      <c r="C130" s="386"/>
      <c r="D130" s="387"/>
      <c r="E130" s="385" t="s">
        <v>139</v>
      </c>
      <c r="F130" s="386"/>
      <c r="G130" s="386"/>
      <c r="H130" s="387"/>
      <c r="I130" s="385" t="s">
        <v>110</v>
      </c>
      <c r="J130" s="386"/>
      <c r="K130" s="387"/>
      <c r="L130" s="385" t="s">
        <v>140</v>
      </c>
      <c r="M130" s="386"/>
      <c r="N130" s="387"/>
      <c r="O130" s="385" t="s">
        <v>109</v>
      </c>
      <c r="P130" s="386"/>
      <c r="Q130" s="387"/>
    </row>
    <row r="131" spans="1:17" ht="9.9" customHeight="1" x14ac:dyDescent="0.25">
      <c r="A131" s="248" t="s">
        <v>2</v>
      </c>
      <c r="B131" s="250"/>
      <c r="C131" s="404">
        <f>SUM(C120:N120)</f>
        <v>559</v>
      </c>
      <c r="D131" s="405"/>
      <c r="E131" s="248" t="s">
        <v>2</v>
      </c>
      <c r="F131" s="393">
        <f>Synthese!AC$13</f>
        <v>88</v>
      </c>
      <c r="G131" s="393"/>
      <c r="H131" s="394"/>
      <c r="I131" s="392">
        <f>S2</f>
        <v>107</v>
      </c>
      <c r="J131" s="393"/>
      <c r="K131" s="394"/>
      <c r="L131" s="392">
        <f>T2</f>
        <v>88</v>
      </c>
      <c r="M131" s="393"/>
      <c r="N131" s="394"/>
      <c r="O131" s="392">
        <f>U2</f>
        <v>73</v>
      </c>
      <c r="P131" s="406"/>
      <c r="Q131" s="407"/>
    </row>
    <row r="132" spans="1:17" ht="9.9" customHeight="1" x14ac:dyDescent="0.25">
      <c r="A132" s="259" t="s">
        <v>3</v>
      </c>
      <c r="B132" s="261"/>
      <c r="C132" s="402">
        <f>SUM(C121:N121)</f>
        <v>273</v>
      </c>
      <c r="D132" s="403"/>
      <c r="E132" s="259" t="s">
        <v>3</v>
      </c>
      <c r="F132" s="378">
        <f>Synthese!AD$13</f>
        <v>83</v>
      </c>
      <c r="G132" s="378"/>
      <c r="H132" s="379"/>
      <c r="I132" s="395">
        <f>S9</f>
        <v>92</v>
      </c>
      <c r="J132" s="378"/>
      <c r="K132" s="379"/>
      <c r="L132" s="395">
        <f>T9</f>
        <v>84</v>
      </c>
      <c r="M132" s="378"/>
      <c r="N132" s="379"/>
      <c r="O132" s="395">
        <f>U9</f>
        <v>73</v>
      </c>
      <c r="P132" s="378"/>
      <c r="Q132" s="379"/>
    </row>
    <row r="133" spans="1:17" ht="9.9" customHeight="1" x14ac:dyDescent="0.25">
      <c r="A133" s="385" t="s">
        <v>141</v>
      </c>
      <c r="B133" s="386"/>
      <c r="C133" s="386"/>
      <c r="D133" s="387"/>
      <c r="E133" s="385" t="s">
        <v>142</v>
      </c>
      <c r="F133" s="386"/>
      <c r="G133" s="386"/>
      <c r="H133" s="387"/>
      <c r="I133" s="380" t="s">
        <v>144</v>
      </c>
      <c r="J133" s="381"/>
      <c r="K133" s="382"/>
      <c r="L133" s="385" t="s">
        <v>145</v>
      </c>
      <c r="M133" s="386"/>
      <c r="N133" s="387"/>
      <c r="O133" s="385" t="s">
        <v>143</v>
      </c>
      <c r="P133" s="386"/>
      <c r="Q133" s="387"/>
    </row>
    <row r="134" spans="1:17" ht="9.9" customHeight="1" x14ac:dyDescent="0.25">
      <c r="A134" s="248" t="s">
        <v>2</v>
      </c>
      <c r="B134" s="250"/>
      <c r="C134" s="404">
        <f>'Synthese debit'!E$36-'Synthese debit'!F$36</f>
        <v>510</v>
      </c>
      <c r="D134" s="405"/>
      <c r="E134" s="248" t="s">
        <v>2</v>
      </c>
      <c r="F134" s="396">
        <f>'Synthese debit'!E$33-'Synthese debit'!F$33</f>
        <v>49</v>
      </c>
      <c r="G134" s="396"/>
      <c r="H134" s="397"/>
      <c r="I134" s="262">
        <f>W2</f>
        <v>0.54166666666666663</v>
      </c>
      <c r="J134" s="250"/>
      <c r="K134" s="249">
        <f>V2</f>
        <v>52</v>
      </c>
      <c r="L134" s="262">
        <f>Y2</f>
        <v>0.16666666666666666</v>
      </c>
      <c r="M134" s="250"/>
      <c r="N134" s="249">
        <f>X2</f>
        <v>21</v>
      </c>
      <c r="O134" s="248" t="s">
        <v>2</v>
      </c>
      <c r="P134" s="250"/>
      <c r="Q134" s="263">
        <f>AH2</f>
        <v>18.506561850900798</v>
      </c>
    </row>
    <row r="135" spans="1:17" ht="9.9" customHeight="1" x14ac:dyDescent="0.25">
      <c r="A135" s="259" t="s">
        <v>3</v>
      </c>
      <c r="B135" s="261"/>
      <c r="C135" s="402">
        <f>'Synthese debit'!F$36</f>
        <v>249</v>
      </c>
      <c r="D135" s="403"/>
      <c r="E135" s="259" t="s">
        <v>3</v>
      </c>
      <c r="F135" s="383">
        <f>'Synthese debit'!F$33</f>
        <v>24</v>
      </c>
      <c r="G135" s="383"/>
      <c r="H135" s="384"/>
      <c r="I135" s="264">
        <f>AA2</f>
        <v>0.41666666666666669</v>
      </c>
      <c r="J135" s="261"/>
      <c r="K135" s="260">
        <f>Z2</f>
        <v>25</v>
      </c>
      <c r="L135" s="264">
        <f>AC68</f>
        <v>0</v>
      </c>
      <c r="M135" s="261"/>
      <c r="N135" s="260">
        <f>AB2</f>
        <v>8</v>
      </c>
      <c r="O135" s="259" t="s">
        <v>3</v>
      </c>
      <c r="P135" s="261"/>
      <c r="Q135" s="265">
        <f>AI2</f>
        <v>10.126406946546201</v>
      </c>
    </row>
    <row r="136" spans="1:17" x14ac:dyDescent="0.25">
      <c r="A136" s="222"/>
      <c r="B136" s="223"/>
      <c r="C136" s="399">
        <f>'DebitVL sens 1'!E$3</f>
        <v>43722</v>
      </c>
      <c r="D136" s="399"/>
      <c r="E136" s="399"/>
      <c r="F136" s="399"/>
      <c r="G136" s="399"/>
      <c r="H136" s="399"/>
      <c r="I136" s="399"/>
      <c r="J136" s="399"/>
      <c r="K136" s="399"/>
      <c r="L136" s="399"/>
      <c r="M136" s="399"/>
      <c r="N136" s="399"/>
      <c r="O136" s="223"/>
      <c r="P136" s="223"/>
      <c r="Q136" s="224"/>
    </row>
    <row r="137" spans="1:17" x14ac:dyDescent="0.25">
      <c r="A137" s="225" t="s">
        <v>129</v>
      </c>
      <c r="B137" s="226" t="s">
        <v>130</v>
      </c>
      <c r="C137" s="388">
        <f>'VITESSEPL sens 1 '!O50</f>
        <v>0</v>
      </c>
      <c r="D137" s="390" t="str">
        <f t="shared" ref="D137:N137" si="13">D$3</f>
        <v>de 30 à 40</v>
      </c>
      <c r="E137" s="390" t="str">
        <f t="shared" si="13"/>
        <v>de 40 à 50</v>
      </c>
      <c r="F137" s="390" t="str">
        <f t="shared" si="13"/>
        <v>de 50 à 60</v>
      </c>
      <c r="G137" s="390" t="str">
        <f t="shared" si="13"/>
        <v>de 60 à 70</v>
      </c>
      <c r="H137" s="390" t="str">
        <f t="shared" si="13"/>
        <v>de 70 à 80</v>
      </c>
      <c r="I137" s="390" t="str">
        <f t="shared" si="13"/>
        <v>de 80 à 90</v>
      </c>
      <c r="J137" s="390" t="str">
        <f t="shared" si="13"/>
        <v>de 90 à 100</v>
      </c>
      <c r="K137" s="390" t="str">
        <f t="shared" si="13"/>
        <v>de 100 à 110</v>
      </c>
      <c r="L137" s="390" t="str">
        <f t="shared" si="13"/>
        <v>de 110 à 120</v>
      </c>
      <c r="M137" s="390" t="str">
        <f t="shared" si="13"/>
        <v>de 120 à 130</v>
      </c>
      <c r="N137" s="400" t="str">
        <f t="shared" si="13"/>
        <v>plus de 150</v>
      </c>
      <c r="O137" s="227" t="s">
        <v>131</v>
      </c>
      <c r="P137" s="227" t="s">
        <v>132</v>
      </c>
      <c r="Q137" s="228" t="s">
        <v>133</v>
      </c>
    </row>
    <row r="138" spans="1:17" x14ac:dyDescent="0.25">
      <c r="A138" s="229"/>
      <c r="B138" s="230"/>
      <c r="C138" s="389"/>
      <c r="D138" s="391"/>
      <c r="E138" s="391"/>
      <c r="F138" s="391"/>
      <c r="G138" s="391"/>
      <c r="H138" s="391"/>
      <c r="I138" s="391"/>
      <c r="J138" s="391"/>
      <c r="K138" s="391"/>
      <c r="L138" s="391"/>
      <c r="M138" s="391"/>
      <c r="N138" s="401"/>
      <c r="O138" s="231" t="s">
        <v>134</v>
      </c>
      <c r="P138" s="231" t="s">
        <v>131</v>
      </c>
      <c r="Q138" s="232" t="s">
        <v>135</v>
      </c>
    </row>
    <row r="139" spans="1:17" x14ac:dyDescent="0.25">
      <c r="A139" s="233">
        <v>0</v>
      </c>
      <c r="B139" s="234" t="s">
        <v>2</v>
      </c>
      <c r="C139" s="235">
        <f>'VITESSEVL sens 1 '!X53</f>
        <v>0</v>
      </c>
      <c r="D139" s="236">
        <f>'VITESSEVL sens 1 '!Y53</f>
        <v>0</v>
      </c>
      <c r="E139" s="236">
        <f>'VITESSEVL sens 1 '!Z53</f>
        <v>0</v>
      </c>
      <c r="F139" s="236">
        <f>'VITESSEVL sens 1 '!AA53</f>
        <v>0</v>
      </c>
      <c r="G139" s="236">
        <f>'VITESSEVL sens 1 '!AB53</f>
        <v>0</v>
      </c>
      <c r="H139" s="236">
        <f>'VITESSEVL sens 1 '!AC53</f>
        <v>0</v>
      </c>
      <c r="I139" s="236">
        <f>'VITESSEVL sens 1 '!AD53</f>
        <v>0</v>
      </c>
      <c r="J139" s="236">
        <f>'VITESSEVL sens 1 '!AE53</f>
        <v>3</v>
      </c>
      <c r="K139" s="236">
        <f>'VITESSEVL sens 1 '!AF53</f>
        <v>0</v>
      </c>
      <c r="L139" s="236">
        <f>'VITESSEVL sens 1 '!AG53</f>
        <v>0</v>
      </c>
      <c r="M139" s="236">
        <f>'VITESSEVL sens 1 '!AH53</f>
        <v>0</v>
      </c>
      <c r="N139" s="237">
        <f>'VITESSEVL sens 1 '!AI53</f>
        <v>0</v>
      </c>
      <c r="O139" s="161">
        <f>'VITESSEVL sens 1 '!AK53</f>
        <v>95</v>
      </c>
      <c r="P139" s="161">
        <f>'VITESSEVL sens 1 '!AJ53</f>
        <v>3</v>
      </c>
      <c r="Q139" s="238">
        <f t="shared" ref="Q139:Q186" si="14">IF(SUM(C139:N139)=0,0,P139/SUM(C139:N139))</f>
        <v>1</v>
      </c>
    </row>
    <row r="140" spans="1:17" x14ac:dyDescent="0.25">
      <c r="A140" s="239"/>
      <c r="B140" s="234" t="s">
        <v>3</v>
      </c>
      <c r="C140" s="235">
        <f>'VITESSEPL sens 1 '!X53</f>
        <v>0</v>
      </c>
      <c r="D140" s="161">
        <f>'VITESSEPL sens 1 '!Y53</f>
        <v>0</v>
      </c>
      <c r="E140" s="161">
        <f>'VITESSEPL sens 1 '!Z53</f>
        <v>0</v>
      </c>
      <c r="F140" s="161">
        <f>'VITESSEPL sens 1 '!AA53</f>
        <v>0</v>
      </c>
      <c r="G140" s="161">
        <f>'VITESSEPL sens 1 '!AB53</f>
        <v>0</v>
      </c>
      <c r="H140" s="161">
        <f>'VITESSEPL sens 1 '!AC53</f>
        <v>0</v>
      </c>
      <c r="I140" s="161">
        <f>'VITESSEPL sens 1 '!AD53</f>
        <v>0</v>
      </c>
      <c r="J140" s="161">
        <f>'VITESSEPL sens 1 '!AE53</f>
        <v>0</v>
      </c>
      <c r="K140" s="161">
        <f>'VITESSEPL sens 1 '!AF53</f>
        <v>0</v>
      </c>
      <c r="L140" s="161">
        <f>'VITESSEPL sens 1 '!AG53</f>
        <v>0</v>
      </c>
      <c r="M140" s="161">
        <f>'VITESSEPL sens 1 '!AH53</f>
        <v>0</v>
      </c>
      <c r="N140" s="240">
        <f>'VITESSEPL sens 1 '!AI53</f>
        <v>0</v>
      </c>
      <c r="O140" s="161">
        <f>'VITESSEPL sens 1 '!AK53</f>
        <v>0</v>
      </c>
      <c r="P140" s="161">
        <f>'VITESSEPL sens 1 '!AJ53</f>
        <v>0</v>
      </c>
      <c r="Q140" s="238">
        <f t="shared" si="14"/>
        <v>0</v>
      </c>
    </row>
    <row r="141" spans="1:17" x14ac:dyDescent="0.25">
      <c r="A141" s="233">
        <v>4.1666666666666664E-2</v>
      </c>
      <c r="B141" s="234" t="s">
        <v>2</v>
      </c>
      <c r="C141" s="235">
        <f>'VITESSEVL sens 1 '!X54</f>
        <v>0</v>
      </c>
      <c r="D141" s="161">
        <f>'VITESSEVL sens 1 '!Y54</f>
        <v>0</v>
      </c>
      <c r="E141" s="161">
        <f>'VITESSEVL sens 1 '!Z54</f>
        <v>0</v>
      </c>
      <c r="F141" s="161">
        <f>'VITESSEVL sens 1 '!AA54</f>
        <v>0</v>
      </c>
      <c r="G141" s="161">
        <f>'VITESSEVL sens 1 '!AB54</f>
        <v>0</v>
      </c>
      <c r="H141" s="161">
        <f>'VITESSEVL sens 1 '!AC54</f>
        <v>0</v>
      </c>
      <c r="I141" s="161">
        <f>'VITESSEVL sens 1 '!AD54</f>
        <v>2</v>
      </c>
      <c r="J141" s="161">
        <f>'VITESSEVL sens 1 '!AE54</f>
        <v>2</v>
      </c>
      <c r="K141" s="161">
        <f>'VITESSEVL sens 1 '!AF54</f>
        <v>0</v>
      </c>
      <c r="L141" s="161">
        <f>'VITESSEVL sens 1 '!AG54</f>
        <v>0</v>
      </c>
      <c r="M141" s="161">
        <f>'VITESSEVL sens 1 '!AH54</f>
        <v>0</v>
      </c>
      <c r="N141" s="240">
        <f>'VITESSEVL sens 1 '!AI54</f>
        <v>0</v>
      </c>
      <c r="O141" s="161">
        <f>'VITESSEVL sens 1 '!AK54</f>
        <v>90</v>
      </c>
      <c r="P141" s="161">
        <f>'VITESSEVL sens 1 '!AJ54</f>
        <v>4</v>
      </c>
      <c r="Q141" s="238">
        <f t="shared" si="14"/>
        <v>1</v>
      </c>
    </row>
    <row r="142" spans="1:17" x14ac:dyDescent="0.25">
      <c r="A142" s="239"/>
      <c r="B142" s="234" t="s">
        <v>3</v>
      </c>
      <c r="C142" s="235">
        <f>'VITESSEPL sens 1 '!X54</f>
        <v>0</v>
      </c>
      <c r="D142" s="161">
        <f>'VITESSEPL sens 1 '!Y54</f>
        <v>0</v>
      </c>
      <c r="E142" s="161">
        <f>'VITESSEPL sens 1 '!Z54</f>
        <v>0</v>
      </c>
      <c r="F142" s="161">
        <f>'VITESSEPL sens 1 '!AA54</f>
        <v>0</v>
      </c>
      <c r="G142" s="161">
        <f>'VITESSEPL sens 1 '!AB54</f>
        <v>0</v>
      </c>
      <c r="H142" s="161">
        <f>'VITESSEPL sens 1 '!AC54</f>
        <v>0</v>
      </c>
      <c r="I142" s="161">
        <f>'VITESSEPL sens 1 '!AD54</f>
        <v>1</v>
      </c>
      <c r="J142" s="161">
        <f>'VITESSEPL sens 1 '!AE54</f>
        <v>1</v>
      </c>
      <c r="K142" s="161">
        <f>'VITESSEPL sens 1 '!AF54</f>
        <v>1</v>
      </c>
      <c r="L142" s="161">
        <f>'VITESSEPL sens 1 '!AG54</f>
        <v>0</v>
      </c>
      <c r="M142" s="161">
        <f>'VITESSEPL sens 1 '!AH54</f>
        <v>0</v>
      </c>
      <c r="N142" s="240">
        <f>'VITESSEPL sens 1 '!AI54</f>
        <v>0</v>
      </c>
      <c r="O142" s="161">
        <f>'VITESSEPL sens 1 '!AK54</f>
        <v>95</v>
      </c>
      <c r="P142" s="161">
        <f>'VITESSEPL sens 1 '!AJ54</f>
        <v>3</v>
      </c>
      <c r="Q142" s="238">
        <f t="shared" si="14"/>
        <v>1</v>
      </c>
    </row>
    <row r="143" spans="1:17" x14ac:dyDescent="0.25">
      <c r="A143" s="233">
        <v>8.3333333333333329E-2</v>
      </c>
      <c r="B143" s="234" t="s">
        <v>2</v>
      </c>
      <c r="C143" s="235">
        <f>'VITESSEVL sens 1 '!X55</f>
        <v>0</v>
      </c>
      <c r="D143" s="161">
        <f>'VITESSEVL sens 1 '!Y55</f>
        <v>0</v>
      </c>
      <c r="E143" s="161">
        <f>'VITESSEVL sens 1 '!Z55</f>
        <v>1</v>
      </c>
      <c r="F143" s="161">
        <f>'VITESSEVL sens 1 '!AA55</f>
        <v>0</v>
      </c>
      <c r="G143" s="161">
        <f>'VITESSEVL sens 1 '!AB55</f>
        <v>0</v>
      </c>
      <c r="H143" s="161">
        <f>'VITESSEVL sens 1 '!AC55</f>
        <v>0</v>
      </c>
      <c r="I143" s="161">
        <f>'VITESSEVL sens 1 '!AD55</f>
        <v>0</v>
      </c>
      <c r="J143" s="161">
        <f>'VITESSEVL sens 1 '!AE55</f>
        <v>0</v>
      </c>
      <c r="K143" s="161">
        <f>'VITESSEVL sens 1 '!AF55</f>
        <v>1</v>
      </c>
      <c r="L143" s="161">
        <f>'VITESSEVL sens 1 '!AG55</f>
        <v>0</v>
      </c>
      <c r="M143" s="161">
        <f>'VITESSEVL sens 1 '!AH55</f>
        <v>0</v>
      </c>
      <c r="N143" s="240">
        <f>'VITESSEVL sens 1 '!AI55</f>
        <v>0</v>
      </c>
      <c r="O143" s="161">
        <f>'VITESSEVL sens 1 '!AK55</f>
        <v>75</v>
      </c>
      <c r="P143" s="161">
        <f>'VITESSEVL sens 1 '!AJ55</f>
        <v>1</v>
      </c>
      <c r="Q143" s="238">
        <f t="shared" si="14"/>
        <v>0.5</v>
      </c>
    </row>
    <row r="144" spans="1:17" x14ac:dyDescent="0.25">
      <c r="A144" s="239"/>
      <c r="B144" s="234" t="s">
        <v>3</v>
      </c>
      <c r="C144" s="235">
        <f>'VITESSEPL sens 1 '!X55</f>
        <v>0</v>
      </c>
      <c r="D144" s="161">
        <f>'VITESSEPL sens 1 '!Y55</f>
        <v>0</v>
      </c>
      <c r="E144" s="161">
        <f>'VITESSEPL sens 1 '!Z55</f>
        <v>0</v>
      </c>
      <c r="F144" s="161">
        <f>'VITESSEPL sens 1 '!AA55</f>
        <v>0</v>
      </c>
      <c r="G144" s="161">
        <f>'VITESSEPL sens 1 '!AB55</f>
        <v>1</v>
      </c>
      <c r="H144" s="161">
        <f>'VITESSEPL sens 1 '!AC55</f>
        <v>0</v>
      </c>
      <c r="I144" s="161">
        <f>'VITESSEPL sens 1 '!AD55</f>
        <v>0</v>
      </c>
      <c r="J144" s="161">
        <f>'VITESSEPL sens 1 '!AE55</f>
        <v>2</v>
      </c>
      <c r="K144" s="161">
        <f>'VITESSEPL sens 1 '!AF55</f>
        <v>0</v>
      </c>
      <c r="L144" s="161">
        <f>'VITESSEPL sens 1 '!AG55</f>
        <v>0</v>
      </c>
      <c r="M144" s="161">
        <f>'VITESSEPL sens 1 '!AH55</f>
        <v>0</v>
      </c>
      <c r="N144" s="240">
        <f>'VITESSEPL sens 1 '!AI55</f>
        <v>0</v>
      </c>
      <c r="O144" s="161">
        <f>'VITESSEPL sens 1 '!AK55</f>
        <v>85</v>
      </c>
      <c r="P144" s="161">
        <f>'VITESSEPL sens 1 '!AJ55</f>
        <v>2</v>
      </c>
      <c r="Q144" s="238">
        <f t="shared" si="14"/>
        <v>0.66666666666666663</v>
      </c>
    </row>
    <row r="145" spans="1:17" x14ac:dyDescent="0.25">
      <c r="A145" s="233">
        <v>0.125</v>
      </c>
      <c r="B145" s="234" t="s">
        <v>2</v>
      </c>
      <c r="C145" s="235">
        <f>'VITESSEVL sens 1 '!X56</f>
        <v>0</v>
      </c>
      <c r="D145" s="161">
        <f>'VITESSEVL sens 1 '!Y56</f>
        <v>0</v>
      </c>
      <c r="E145" s="161">
        <f>'VITESSEVL sens 1 '!Z56</f>
        <v>0</v>
      </c>
      <c r="F145" s="161">
        <f>'VITESSEVL sens 1 '!AA56</f>
        <v>0</v>
      </c>
      <c r="G145" s="161">
        <f>'VITESSEVL sens 1 '!AB56</f>
        <v>0</v>
      </c>
      <c r="H145" s="161">
        <f>'VITESSEVL sens 1 '!AC56</f>
        <v>0</v>
      </c>
      <c r="I145" s="161">
        <f>'VITESSEVL sens 1 '!AD56</f>
        <v>1</v>
      </c>
      <c r="J145" s="161">
        <f>'VITESSEVL sens 1 '!AE56</f>
        <v>1</v>
      </c>
      <c r="K145" s="161">
        <f>'VITESSEVL sens 1 '!AF56</f>
        <v>0</v>
      </c>
      <c r="L145" s="161">
        <f>'VITESSEVL sens 1 '!AG56</f>
        <v>0</v>
      </c>
      <c r="M145" s="161">
        <f>'VITESSEVL sens 1 '!AH56</f>
        <v>0</v>
      </c>
      <c r="N145" s="240">
        <f>'VITESSEVL sens 1 '!AI56</f>
        <v>0</v>
      </c>
      <c r="O145" s="161">
        <f>'VITESSEVL sens 1 '!AK56</f>
        <v>90</v>
      </c>
      <c r="P145" s="161">
        <f>'VITESSEVL sens 1 '!AJ56</f>
        <v>2</v>
      </c>
      <c r="Q145" s="238">
        <f t="shared" si="14"/>
        <v>1</v>
      </c>
    </row>
    <row r="146" spans="1:17" x14ac:dyDescent="0.25">
      <c r="A146" s="239"/>
      <c r="B146" s="234" t="s">
        <v>3</v>
      </c>
      <c r="C146" s="235">
        <f>'VITESSEPL sens 1 '!X56</f>
        <v>0</v>
      </c>
      <c r="D146" s="161">
        <f>'VITESSEPL sens 1 '!Y56</f>
        <v>0</v>
      </c>
      <c r="E146" s="161">
        <f>'VITESSEPL sens 1 '!Z56</f>
        <v>0</v>
      </c>
      <c r="F146" s="161">
        <f>'VITESSEPL sens 1 '!AA56</f>
        <v>0</v>
      </c>
      <c r="G146" s="161">
        <f>'VITESSEPL sens 1 '!AB56</f>
        <v>0</v>
      </c>
      <c r="H146" s="161">
        <f>'VITESSEPL sens 1 '!AC56</f>
        <v>0</v>
      </c>
      <c r="I146" s="161">
        <f>'VITESSEPL sens 1 '!AD56</f>
        <v>1</v>
      </c>
      <c r="J146" s="161">
        <f>'VITESSEPL sens 1 '!AE56</f>
        <v>0</v>
      </c>
      <c r="K146" s="161">
        <f>'VITESSEPL sens 1 '!AF56</f>
        <v>0</v>
      </c>
      <c r="L146" s="161">
        <f>'VITESSEPL sens 1 '!AG56</f>
        <v>0</v>
      </c>
      <c r="M146" s="161">
        <f>'VITESSEPL sens 1 '!AH56</f>
        <v>0</v>
      </c>
      <c r="N146" s="240">
        <f>'VITESSEPL sens 1 '!AI56</f>
        <v>0</v>
      </c>
      <c r="O146" s="161">
        <f>'VITESSEPL sens 1 '!AK56</f>
        <v>85</v>
      </c>
      <c r="P146" s="161">
        <f>'VITESSEPL sens 1 '!AJ56</f>
        <v>1</v>
      </c>
      <c r="Q146" s="238">
        <f t="shared" si="14"/>
        <v>1</v>
      </c>
    </row>
    <row r="147" spans="1:17" x14ac:dyDescent="0.25">
      <c r="A147" s="233">
        <v>0.16666666666666699</v>
      </c>
      <c r="B147" s="234" t="s">
        <v>2</v>
      </c>
      <c r="C147" s="235">
        <f>'VITESSEVL sens 1 '!X57</f>
        <v>0</v>
      </c>
      <c r="D147" s="161">
        <f>'VITESSEVL sens 1 '!Y57</f>
        <v>0</v>
      </c>
      <c r="E147" s="161">
        <f>'VITESSEVL sens 1 '!Z57</f>
        <v>1</v>
      </c>
      <c r="F147" s="161">
        <f>'VITESSEVL sens 1 '!AA57</f>
        <v>0</v>
      </c>
      <c r="G147" s="161">
        <f>'VITESSEVL sens 1 '!AB57</f>
        <v>1</v>
      </c>
      <c r="H147" s="161">
        <f>'VITESSEVL sens 1 '!AC57</f>
        <v>1</v>
      </c>
      <c r="I147" s="161">
        <f>'VITESSEVL sens 1 '!AD57</f>
        <v>0</v>
      </c>
      <c r="J147" s="161">
        <f>'VITESSEVL sens 1 '!AE57</f>
        <v>0</v>
      </c>
      <c r="K147" s="161">
        <f>'VITESSEVL sens 1 '!AF57</f>
        <v>1</v>
      </c>
      <c r="L147" s="161">
        <f>'VITESSEVL sens 1 '!AG57</f>
        <v>0</v>
      </c>
      <c r="M147" s="161">
        <f>'VITESSEVL sens 1 '!AH57</f>
        <v>0</v>
      </c>
      <c r="N147" s="240">
        <f>'VITESSEVL sens 1 '!AI57</f>
        <v>0</v>
      </c>
      <c r="O147" s="161">
        <f>'VITESSEVL sens 1 '!AK57</f>
        <v>72</v>
      </c>
      <c r="P147" s="161">
        <f>'VITESSEVL sens 1 '!AJ57</f>
        <v>1</v>
      </c>
      <c r="Q147" s="238">
        <f t="shared" si="14"/>
        <v>0.25</v>
      </c>
    </row>
    <row r="148" spans="1:17" x14ac:dyDescent="0.25">
      <c r="A148" s="239"/>
      <c r="B148" s="234" t="s">
        <v>3</v>
      </c>
      <c r="C148" s="235">
        <f>'VITESSEPL sens 1 '!X57</f>
        <v>0</v>
      </c>
      <c r="D148" s="161">
        <f>'VITESSEPL sens 1 '!Y57</f>
        <v>0</v>
      </c>
      <c r="E148" s="161">
        <f>'VITESSEPL sens 1 '!Z57</f>
        <v>0</v>
      </c>
      <c r="F148" s="161">
        <f>'VITESSEPL sens 1 '!AA57</f>
        <v>0</v>
      </c>
      <c r="G148" s="161">
        <f>'VITESSEPL sens 1 '!AB57</f>
        <v>2</v>
      </c>
      <c r="H148" s="161">
        <f>'VITESSEPL sens 1 '!AC57</f>
        <v>0</v>
      </c>
      <c r="I148" s="161">
        <f>'VITESSEPL sens 1 '!AD57</f>
        <v>1</v>
      </c>
      <c r="J148" s="161">
        <f>'VITESSEPL sens 1 '!AE57</f>
        <v>1</v>
      </c>
      <c r="K148" s="161">
        <f>'VITESSEPL sens 1 '!AF57</f>
        <v>0</v>
      </c>
      <c r="L148" s="161">
        <f>'VITESSEPL sens 1 '!AG57</f>
        <v>0</v>
      </c>
      <c r="M148" s="161">
        <f>'VITESSEPL sens 1 '!AH57</f>
        <v>0</v>
      </c>
      <c r="N148" s="240">
        <f>'VITESSEPL sens 1 '!AI57</f>
        <v>0</v>
      </c>
      <c r="O148" s="161">
        <f>'VITESSEPL sens 1 '!AK57</f>
        <v>78</v>
      </c>
      <c r="P148" s="161">
        <f>'VITESSEPL sens 1 '!AJ57</f>
        <v>2</v>
      </c>
      <c r="Q148" s="238">
        <f t="shared" si="14"/>
        <v>0.5</v>
      </c>
    </row>
    <row r="149" spans="1:17" x14ac:dyDescent="0.25">
      <c r="A149" s="233">
        <v>0.20833333333333301</v>
      </c>
      <c r="B149" s="234" t="s">
        <v>2</v>
      </c>
      <c r="C149" s="235">
        <f>'VITESSEVL sens 1 '!X58</f>
        <v>0</v>
      </c>
      <c r="D149" s="161">
        <f>'VITESSEVL sens 1 '!Y58</f>
        <v>0</v>
      </c>
      <c r="E149" s="161">
        <f>'VITESSEVL sens 1 '!Z58</f>
        <v>0</v>
      </c>
      <c r="F149" s="161">
        <f>'VITESSEVL sens 1 '!AA58</f>
        <v>1</v>
      </c>
      <c r="G149" s="161">
        <f>'VITESSEVL sens 1 '!AB58</f>
        <v>0</v>
      </c>
      <c r="H149" s="161">
        <f>'VITESSEVL sens 1 '!AC58</f>
        <v>3</v>
      </c>
      <c r="I149" s="161">
        <f>'VITESSEVL sens 1 '!AD58</f>
        <v>4</v>
      </c>
      <c r="J149" s="161">
        <f>'VITESSEVL sens 1 '!AE58</f>
        <v>0</v>
      </c>
      <c r="K149" s="161">
        <f>'VITESSEVL sens 1 '!AF58</f>
        <v>0</v>
      </c>
      <c r="L149" s="161">
        <f>'VITESSEVL sens 1 '!AG58</f>
        <v>0</v>
      </c>
      <c r="M149" s="161">
        <f>'VITESSEVL sens 1 '!AH58</f>
        <v>0</v>
      </c>
      <c r="N149" s="240">
        <f>'VITESSEVL sens 1 '!AI58</f>
        <v>0</v>
      </c>
      <c r="O149" s="161">
        <f>'VITESSEVL sens 1 '!AK58</f>
        <v>78</v>
      </c>
      <c r="P149" s="161">
        <f>'VITESSEVL sens 1 '!AJ58</f>
        <v>4</v>
      </c>
      <c r="Q149" s="238">
        <f t="shared" si="14"/>
        <v>0.5</v>
      </c>
    </row>
    <row r="150" spans="1:17" x14ac:dyDescent="0.25">
      <c r="A150" s="239"/>
      <c r="B150" s="234" t="s">
        <v>3</v>
      </c>
      <c r="C150" s="235">
        <f>'VITESSEPL sens 1 '!X58</f>
        <v>0</v>
      </c>
      <c r="D150" s="161">
        <f>'VITESSEPL sens 1 '!Y58</f>
        <v>0</v>
      </c>
      <c r="E150" s="161">
        <f>'VITESSEPL sens 1 '!Z58</f>
        <v>0</v>
      </c>
      <c r="F150" s="161">
        <f>'VITESSEPL sens 1 '!AA58</f>
        <v>1</v>
      </c>
      <c r="G150" s="161">
        <f>'VITESSEPL sens 1 '!AB58</f>
        <v>1</v>
      </c>
      <c r="H150" s="161">
        <f>'VITESSEPL sens 1 '!AC58</f>
        <v>0</v>
      </c>
      <c r="I150" s="161">
        <f>'VITESSEPL sens 1 '!AD58</f>
        <v>2</v>
      </c>
      <c r="J150" s="161">
        <f>'VITESSEPL sens 1 '!AE58</f>
        <v>1</v>
      </c>
      <c r="K150" s="161">
        <f>'VITESSEPL sens 1 '!AF58</f>
        <v>0</v>
      </c>
      <c r="L150" s="161">
        <f>'VITESSEPL sens 1 '!AG58</f>
        <v>0</v>
      </c>
      <c r="M150" s="161">
        <f>'VITESSEPL sens 1 '!AH58</f>
        <v>0</v>
      </c>
      <c r="N150" s="240">
        <f>'VITESSEPL sens 1 '!AI58</f>
        <v>0</v>
      </c>
      <c r="O150" s="161">
        <f>'VITESSEPL sens 1 '!AK58</f>
        <v>77</v>
      </c>
      <c r="P150" s="161">
        <f>'VITESSEPL sens 1 '!AJ58</f>
        <v>3</v>
      </c>
      <c r="Q150" s="238">
        <f t="shared" si="14"/>
        <v>0.6</v>
      </c>
    </row>
    <row r="151" spans="1:17" x14ac:dyDescent="0.25">
      <c r="A151" s="233">
        <v>0.25</v>
      </c>
      <c r="B151" s="234" t="s">
        <v>2</v>
      </c>
      <c r="C151" s="235">
        <f>'VITESSEVL sens 1 '!X59</f>
        <v>0</v>
      </c>
      <c r="D151" s="161">
        <f>'VITESSEVL sens 1 '!Y59</f>
        <v>0</v>
      </c>
      <c r="E151" s="161">
        <f>'VITESSEVL sens 1 '!Z59</f>
        <v>0</v>
      </c>
      <c r="F151" s="161">
        <f>'VITESSEVL sens 1 '!AA59</f>
        <v>0</v>
      </c>
      <c r="G151" s="161">
        <f>'VITESSEVL sens 1 '!AB59</f>
        <v>0</v>
      </c>
      <c r="H151" s="161">
        <f>'VITESSEVL sens 1 '!AC59</f>
        <v>0</v>
      </c>
      <c r="I151" s="161">
        <f>'VITESSEVL sens 1 '!AD59</f>
        <v>1</v>
      </c>
      <c r="J151" s="161">
        <f>'VITESSEVL sens 1 '!AE59</f>
        <v>1</v>
      </c>
      <c r="K151" s="161">
        <f>'VITESSEVL sens 1 '!AF59</f>
        <v>0</v>
      </c>
      <c r="L151" s="161">
        <f>'VITESSEVL sens 1 '!AG59</f>
        <v>1</v>
      </c>
      <c r="M151" s="161">
        <f>'VITESSEVL sens 1 '!AH59</f>
        <v>0</v>
      </c>
      <c r="N151" s="240">
        <f>'VITESSEVL sens 1 '!AI59</f>
        <v>0</v>
      </c>
      <c r="O151" s="161">
        <f>'VITESSEVL sens 1 '!AK59</f>
        <v>98</v>
      </c>
      <c r="P151" s="161">
        <f>'VITESSEVL sens 1 '!AJ59</f>
        <v>3</v>
      </c>
      <c r="Q151" s="238">
        <f t="shared" si="14"/>
        <v>1</v>
      </c>
    </row>
    <row r="152" spans="1:17" x14ac:dyDescent="0.25">
      <c r="A152" s="239"/>
      <c r="B152" s="234" t="s">
        <v>3</v>
      </c>
      <c r="C152" s="235">
        <f>'VITESSEPL sens 1 '!X59</f>
        <v>0</v>
      </c>
      <c r="D152" s="161">
        <f>'VITESSEPL sens 1 '!Y59</f>
        <v>0</v>
      </c>
      <c r="E152" s="161">
        <f>'VITESSEPL sens 1 '!Z59</f>
        <v>0</v>
      </c>
      <c r="F152" s="161">
        <f>'VITESSEPL sens 1 '!AA59</f>
        <v>0</v>
      </c>
      <c r="G152" s="161">
        <f>'VITESSEPL sens 1 '!AB59</f>
        <v>0</v>
      </c>
      <c r="H152" s="161">
        <f>'VITESSEPL sens 1 '!AC59</f>
        <v>0</v>
      </c>
      <c r="I152" s="161">
        <f>'VITESSEPL sens 1 '!AD59</f>
        <v>0</v>
      </c>
      <c r="J152" s="161">
        <f>'VITESSEPL sens 1 '!AE59</f>
        <v>0</v>
      </c>
      <c r="K152" s="161">
        <f>'VITESSEPL sens 1 '!AF59</f>
        <v>0</v>
      </c>
      <c r="L152" s="161">
        <f>'VITESSEPL sens 1 '!AG59</f>
        <v>0</v>
      </c>
      <c r="M152" s="161">
        <f>'VITESSEPL sens 1 '!AH59</f>
        <v>0</v>
      </c>
      <c r="N152" s="240">
        <f>'VITESSEPL sens 1 '!AI59</f>
        <v>0</v>
      </c>
      <c r="O152" s="161">
        <f>'VITESSEPL sens 1 '!AK59</f>
        <v>0</v>
      </c>
      <c r="P152" s="161">
        <f>'VITESSEPL sens 1 '!AJ59</f>
        <v>0</v>
      </c>
      <c r="Q152" s="238">
        <f t="shared" si="14"/>
        <v>0</v>
      </c>
    </row>
    <row r="153" spans="1:17" x14ac:dyDescent="0.25">
      <c r="A153" s="233">
        <v>0.29166666666666702</v>
      </c>
      <c r="B153" s="234" t="s">
        <v>2</v>
      </c>
      <c r="C153" s="235">
        <f>'VITESSEVL sens 1 '!X60</f>
        <v>1</v>
      </c>
      <c r="D153" s="161">
        <f>'VITESSEVL sens 1 '!Y60</f>
        <v>0</v>
      </c>
      <c r="E153" s="161">
        <f>'VITESSEVL sens 1 '!Z60</f>
        <v>0</v>
      </c>
      <c r="F153" s="161">
        <f>'VITESSEVL sens 1 '!AA60</f>
        <v>0</v>
      </c>
      <c r="G153" s="161">
        <f>'VITESSEVL sens 1 '!AB60</f>
        <v>0</v>
      </c>
      <c r="H153" s="161">
        <f>'VITESSEVL sens 1 '!AC60</f>
        <v>0</v>
      </c>
      <c r="I153" s="161">
        <f>'VITESSEVL sens 1 '!AD60</f>
        <v>1</v>
      </c>
      <c r="J153" s="161">
        <f>'VITESSEVL sens 1 '!AE60</f>
        <v>1</v>
      </c>
      <c r="K153" s="161">
        <f>'VITESSEVL sens 1 '!AF60</f>
        <v>3</v>
      </c>
      <c r="L153" s="161">
        <f>'VITESSEVL sens 1 '!AG60</f>
        <v>1</v>
      </c>
      <c r="M153" s="161">
        <f>'VITESSEVL sens 1 '!AH60</f>
        <v>0</v>
      </c>
      <c r="N153" s="240">
        <f>'VITESSEVL sens 1 '!AI60</f>
        <v>0</v>
      </c>
      <c r="O153" s="161">
        <f>'VITESSEVL sens 1 '!AK60</f>
        <v>89</v>
      </c>
      <c r="P153" s="161">
        <f>'VITESSEVL sens 1 '!AJ60</f>
        <v>6</v>
      </c>
      <c r="Q153" s="238">
        <f t="shared" si="14"/>
        <v>0.8571428571428571</v>
      </c>
    </row>
    <row r="154" spans="1:17" x14ac:dyDescent="0.25">
      <c r="A154" s="239"/>
      <c r="B154" s="234" t="s">
        <v>3</v>
      </c>
      <c r="C154" s="235">
        <f>'VITESSEPL sens 1 '!X60</f>
        <v>0</v>
      </c>
      <c r="D154" s="161">
        <f>'VITESSEPL sens 1 '!Y60</f>
        <v>0</v>
      </c>
      <c r="E154" s="161">
        <f>'VITESSEPL sens 1 '!Z60</f>
        <v>0</v>
      </c>
      <c r="F154" s="161">
        <f>'VITESSEPL sens 1 '!AA60</f>
        <v>0</v>
      </c>
      <c r="G154" s="161">
        <f>'VITESSEPL sens 1 '!AB60</f>
        <v>0</v>
      </c>
      <c r="H154" s="161">
        <f>'VITESSEPL sens 1 '!AC60</f>
        <v>2</v>
      </c>
      <c r="I154" s="161">
        <f>'VITESSEPL sens 1 '!AD60</f>
        <v>0</v>
      </c>
      <c r="J154" s="161">
        <f>'VITESSEPL sens 1 '!AE60</f>
        <v>1</v>
      </c>
      <c r="K154" s="161">
        <f>'VITESSEPL sens 1 '!AF60</f>
        <v>0</v>
      </c>
      <c r="L154" s="161">
        <f>'VITESSEPL sens 1 '!AG60</f>
        <v>0</v>
      </c>
      <c r="M154" s="161">
        <f>'VITESSEPL sens 1 '!AH60</f>
        <v>0</v>
      </c>
      <c r="N154" s="240">
        <f>'VITESSEPL sens 1 '!AI60</f>
        <v>0</v>
      </c>
      <c r="O154" s="161">
        <f>'VITESSEPL sens 1 '!AK60</f>
        <v>82</v>
      </c>
      <c r="P154" s="161">
        <f>'VITESSEPL sens 1 '!AJ60</f>
        <v>1</v>
      </c>
      <c r="Q154" s="238">
        <f t="shared" si="14"/>
        <v>0.33333333333333331</v>
      </c>
    </row>
    <row r="155" spans="1:17" x14ac:dyDescent="0.25">
      <c r="A155" s="233">
        <v>0.33333333333333298</v>
      </c>
      <c r="B155" s="234" t="s">
        <v>2</v>
      </c>
      <c r="C155" s="235">
        <f>'VITESSEVL sens 1 '!X61</f>
        <v>0</v>
      </c>
      <c r="D155" s="161">
        <f>'VITESSEVL sens 1 '!Y61</f>
        <v>1</v>
      </c>
      <c r="E155" s="161">
        <f>'VITESSEVL sens 1 '!Z61</f>
        <v>0</v>
      </c>
      <c r="F155" s="161">
        <f>'VITESSEVL sens 1 '!AA61</f>
        <v>0</v>
      </c>
      <c r="G155" s="161">
        <f>'VITESSEVL sens 1 '!AB61</f>
        <v>0</v>
      </c>
      <c r="H155" s="161">
        <f>'VITESSEVL sens 1 '!AC61</f>
        <v>1</v>
      </c>
      <c r="I155" s="161">
        <f>'VITESSEVL sens 1 '!AD61</f>
        <v>3</v>
      </c>
      <c r="J155" s="161">
        <f>'VITESSEVL sens 1 '!AE61</f>
        <v>3</v>
      </c>
      <c r="K155" s="161">
        <f>'VITESSEVL sens 1 '!AF61</f>
        <v>2</v>
      </c>
      <c r="L155" s="161">
        <f>'VITESSEVL sens 1 '!AG61</f>
        <v>1</v>
      </c>
      <c r="M155" s="161">
        <f>'VITESSEVL sens 1 '!AH61</f>
        <v>0</v>
      </c>
      <c r="N155" s="240">
        <f>'VITESSEVL sens 1 '!AI61</f>
        <v>0</v>
      </c>
      <c r="O155" s="161">
        <f>'VITESSEVL sens 1 '!AK61</f>
        <v>89</v>
      </c>
      <c r="P155" s="161">
        <f>'VITESSEVL sens 1 '!AJ61</f>
        <v>9</v>
      </c>
      <c r="Q155" s="238">
        <f t="shared" si="14"/>
        <v>0.81818181818181823</v>
      </c>
    </row>
    <row r="156" spans="1:17" x14ac:dyDescent="0.25">
      <c r="A156" s="239"/>
      <c r="B156" s="234" t="s">
        <v>3</v>
      </c>
      <c r="C156" s="235">
        <f>'VITESSEPL sens 1 '!X61</f>
        <v>0</v>
      </c>
      <c r="D156" s="161">
        <f>'VITESSEPL sens 1 '!Y61</f>
        <v>1</v>
      </c>
      <c r="E156" s="161">
        <f>'VITESSEPL sens 1 '!Z61</f>
        <v>0</v>
      </c>
      <c r="F156" s="161">
        <f>'VITESSEPL sens 1 '!AA61</f>
        <v>0</v>
      </c>
      <c r="G156" s="161">
        <f>'VITESSEPL sens 1 '!AB61</f>
        <v>0</v>
      </c>
      <c r="H156" s="161">
        <f>'VITESSEPL sens 1 '!AC61</f>
        <v>2</v>
      </c>
      <c r="I156" s="161">
        <f>'VITESSEPL sens 1 '!AD61</f>
        <v>0</v>
      </c>
      <c r="J156" s="161">
        <f>'VITESSEPL sens 1 '!AE61</f>
        <v>0</v>
      </c>
      <c r="K156" s="161">
        <f>'VITESSEPL sens 1 '!AF61</f>
        <v>0</v>
      </c>
      <c r="L156" s="161">
        <f>'VITESSEPL sens 1 '!AG61</f>
        <v>0</v>
      </c>
      <c r="M156" s="161">
        <f>'VITESSEPL sens 1 '!AH61</f>
        <v>0</v>
      </c>
      <c r="N156" s="240">
        <f>'VITESSEPL sens 1 '!AI61</f>
        <v>0</v>
      </c>
      <c r="O156" s="161">
        <f>'VITESSEPL sens 1 '!AK61</f>
        <v>62</v>
      </c>
      <c r="P156" s="161">
        <f>'VITESSEPL sens 1 '!AJ61</f>
        <v>0</v>
      </c>
      <c r="Q156" s="238">
        <f t="shared" si="14"/>
        <v>0</v>
      </c>
    </row>
    <row r="157" spans="1:17" x14ac:dyDescent="0.25">
      <c r="A157" s="233">
        <v>0.375</v>
      </c>
      <c r="B157" s="234" t="s">
        <v>2</v>
      </c>
      <c r="C157" s="235">
        <f>'VITESSEVL sens 1 '!X62</f>
        <v>0</v>
      </c>
      <c r="D157" s="161">
        <f>'VITESSEVL sens 1 '!Y62</f>
        <v>0</v>
      </c>
      <c r="E157" s="161">
        <f>'VITESSEVL sens 1 '!Z62</f>
        <v>0</v>
      </c>
      <c r="F157" s="161">
        <f>'VITESSEVL sens 1 '!AA62</f>
        <v>0</v>
      </c>
      <c r="G157" s="161">
        <f>'VITESSEVL sens 1 '!AB62</f>
        <v>1</v>
      </c>
      <c r="H157" s="161">
        <f>'VITESSEVL sens 1 '!AC62</f>
        <v>5</v>
      </c>
      <c r="I157" s="161">
        <f>'VITESSEVL sens 1 '!AD62</f>
        <v>5</v>
      </c>
      <c r="J157" s="161">
        <f>'VITESSEVL sens 1 '!AE62</f>
        <v>6</v>
      </c>
      <c r="K157" s="161">
        <f>'VITESSEVL sens 1 '!AF62</f>
        <v>1</v>
      </c>
      <c r="L157" s="161">
        <f>'VITESSEVL sens 1 '!AG62</f>
        <v>2</v>
      </c>
      <c r="M157" s="161">
        <f>'VITESSEVL sens 1 '!AH62</f>
        <v>1</v>
      </c>
      <c r="N157" s="240">
        <f>'VITESSEVL sens 1 '!AI62</f>
        <v>0</v>
      </c>
      <c r="O157" s="161">
        <f>'VITESSEVL sens 1 '!AK62</f>
        <v>90</v>
      </c>
      <c r="P157" s="161">
        <f>'VITESSEVL sens 1 '!AJ62</f>
        <v>15</v>
      </c>
      <c r="Q157" s="238">
        <f t="shared" si="14"/>
        <v>0.7142857142857143</v>
      </c>
    </row>
    <row r="158" spans="1:17" x14ac:dyDescent="0.25">
      <c r="A158" s="239"/>
      <c r="B158" s="234" t="s">
        <v>3</v>
      </c>
      <c r="C158" s="235">
        <f>'VITESSEPL sens 1 '!X62</f>
        <v>0</v>
      </c>
      <c r="D158" s="161">
        <f>'VITESSEPL sens 1 '!Y62</f>
        <v>0</v>
      </c>
      <c r="E158" s="161">
        <f>'VITESSEPL sens 1 '!Z62</f>
        <v>0</v>
      </c>
      <c r="F158" s="161">
        <f>'VITESSEPL sens 1 '!AA62</f>
        <v>0</v>
      </c>
      <c r="G158" s="161">
        <f>'VITESSEPL sens 1 '!AB62</f>
        <v>0</v>
      </c>
      <c r="H158" s="161">
        <f>'VITESSEPL sens 1 '!AC62</f>
        <v>1</v>
      </c>
      <c r="I158" s="161">
        <f>'VITESSEPL sens 1 '!AD62</f>
        <v>0</v>
      </c>
      <c r="J158" s="161">
        <f>'VITESSEPL sens 1 '!AE62</f>
        <v>1</v>
      </c>
      <c r="K158" s="161">
        <f>'VITESSEPL sens 1 '!AF62</f>
        <v>0</v>
      </c>
      <c r="L158" s="161">
        <f>'VITESSEPL sens 1 '!AG62</f>
        <v>0</v>
      </c>
      <c r="M158" s="161">
        <f>'VITESSEPL sens 1 '!AH62</f>
        <v>0</v>
      </c>
      <c r="N158" s="240">
        <f>'VITESSEPL sens 1 '!AI62</f>
        <v>0</v>
      </c>
      <c r="O158" s="161">
        <f>'VITESSEPL sens 1 '!AK62</f>
        <v>85</v>
      </c>
      <c r="P158" s="161">
        <f>'VITESSEPL sens 1 '!AJ62</f>
        <v>1</v>
      </c>
      <c r="Q158" s="238">
        <f t="shared" si="14"/>
        <v>0.5</v>
      </c>
    </row>
    <row r="159" spans="1:17" x14ac:dyDescent="0.25">
      <c r="A159" s="233">
        <v>0.41666666666666702</v>
      </c>
      <c r="B159" s="234" t="s">
        <v>2</v>
      </c>
      <c r="C159" s="235">
        <f>'VITESSEVL sens 1 '!X63</f>
        <v>0</v>
      </c>
      <c r="D159" s="161">
        <f>'VITESSEVL sens 1 '!Y63</f>
        <v>0</v>
      </c>
      <c r="E159" s="161">
        <f>'VITESSEVL sens 1 '!Z63</f>
        <v>0</v>
      </c>
      <c r="F159" s="161">
        <f>'VITESSEVL sens 1 '!AA63</f>
        <v>0</v>
      </c>
      <c r="G159" s="161">
        <f>'VITESSEVL sens 1 '!AB63</f>
        <v>1</v>
      </c>
      <c r="H159" s="161">
        <f>'VITESSEVL sens 1 '!AC63</f>
        <v>2</v>
      </c>
      <c r="I159" s="161">
        <f>'VITESSEVL sens 1 '!AD63</f>
        <v>9</v>
      </c>
      <c r="J159" s="161">
        <f>'VITESSEVL sens 1 '!AE63</f>
        <v>8</v>
      </c>
      <c r="K159" s="161">
        <f>'VITESSEVL sens 1 '!AF63</f>
        <v>5</v>
      </c>
      <c r="L159" s="161">
        <f>'VITESSEVL sens 1 '!AG63</f>
        <v>1</v>
      </c>
      <c r="M159" s="161">
        <f>'VITESSEVL sens 1 '!AH63</f>
        <v>1</v>
      </c>
      <c r="N159" s="240">
        <f>'VITESSEVL sens 1 '!AI63</f>
        <v>0</v>
      </c>
      <c r="O159" s="161">
        <f>'VITESSEVL sens 1 '!AK63</f>
        <v>93</v>
      </c>
      <c r="P159" s="161">
        <f>'VITESSEVL sens 1 '!AJ63</f>
        <v>24</v>
      </c>
      <c r="Q159" s="238">
        <f t="shared" si="14"/>
        <v>0.88888888888888884</v>
      </c>
    </row>
    <row r="160" spans="1:17" x14ac:dyDescent="0.25">
      <c r="A160" s="239"/>
      <c r="B160" s="234" t="s">
        <v>3</v>
      </c>
      <c r="C160" s="235">
        <f>'VITESSEPL sens 1 '!X63</f>
        <v>0</v>
      </c>
      <c r="D160" s="161">
        <f>'VITESSEPL sens 1 '!Y63</f>
        <v>0</v>
      </c>
      <c r="E160" s="161">
        <f>'VITESSEPL sens 1 '!Z63</f>
        <v>0</v>
      </c>
      <c r="F160" s="161">
        <f>'VITESSEPL sens 1 '!AA63</f>
        <v>0</v>
      </c>
      <c r="G160" s="161">
        <f>'VITESSEPL sens 1 '!AB63</f>
        <v>1</v>
      </c>
      <c r="H160" s="161">
        <f>'VITESSEPL sens 1 '!AC63</f>
        <v>0</v>
      </c>
      <c r="I160" s="161">
        <f>'VITESSEPL sens 1 '!AD63</f>
        <v>1</v>
      </c>
      <c r="J160" s="161">
        <f>'VITESSEPL sens 1 '!AE63</f>
        <v>1</v>
      </c>
      <c r="K160" s="161">
        <f>'VITESSEPL sens 1 '!AF63</f>
        <v>0</v>
      </c>
      <c r="L160" s="161">
        <f>'VITESSEPL sens 1 '!AG63</f>
        <v>0</v>
      </c>
      <c r="M160" s="161">
        <f>'VITESSEPL sens 1 '!AH63</f>
        <v>0</v>
      </c>
      <c r="N160" s="240">
        <f>'VITESSEPL sens 1 '!AI63</f>
        <v>0</v>
      </c>
      <c r="O160" s="161">
        <f>'VITESSEPL sens 1 '!AK63</f>
        <v>82</v>
      </c>
      <c r="P160" s="161">
        <f>'VITESSEPL sens 1 '!AJ63</f>
        <v>2</v>
      </c>
      <c r="Q160" s="238">
        <f t="shared" si="14"/>
        <v>0.66666666666666663</v>
      </c>
    </row>
    <row r="161" spans="1:17" x14ac:dyDescent="0.25">
      <c r="A161" s="233">
        <v>0.45833333333333298</v>
      </c>
      <c r="B161" s="234" t="s">
        <v>2</v>
      </c>
      <c r="C161" s="235">
        <f>'VITESSEVL sens 1 '!X64</f>
        <v>0</v>
      </c>
      <c r="D161" s="161">
        <f>'VITESSEVL sens 1 '!Y64</f>
        <v>0</v>
      </c>
      <c r="E161" s="161">
        <f>'VITESSEVL sens 1 '!Z64</f>
        <v>1</v>
      </c>
      <c r="F161" s="161">
        <f>'VITESSEVL sens 1 '!AA64</f>
        <v>0</v>
      </c>
      <c r="G161" s="161">
        <f>'VITESSEVL sens 1 '!AB64</f>
        <v>0</v>
      </c>
      <c r="H161" s="161">
        <f>'VITESSEVL sens 1 '!AC64</f>
        <v>2</v>
      </c>
      <c r="I161" s="161">
        <f>'VITESSEVL sens 1 '!AD64</f>
        <v>5</v>
      </c>
      <c r="J161" s="161">
        <f>'VITESSEVL sens 1 '!AE64</f>
        <v>4</v>
      </c>
      <c r="K161" s="161">
        <f>'VITESSEVL sens 1 '!AF64</f>
        <v>4</v>
      </c>
      <c r="L161" s="161">
        <f>'VITESSEVL sens 1 '!AG64</f>
        <v>1</v>
      </c>
      <c r="M161" s="161">
        <f>'VITESSEVL sens 1 '!AH64</f>
        <v>0</v>
      </c>
      <c r="N161" s="240">
        <f>'VITESSEVL sens 1 '!AI64</f>
        <v>0</v>
      </c>
      <c r="O161" s="161">
        <f>'VITESSEVL sens 1 '!AK64</f>
        <v>90</v>
      </c>
      <c r="P161" s="161">
        <f>'VITESSEVL sens 1 '!AJ64</f>
        <v>14</v>
      </c>
      <c r="Q161" s="238">
        <f t="shared" si="14"/>
        <v>0.82352941176470584</v>
      </c>
    </row>
    <row r="162" spans="1:17" x14ac:dyDescent="0.25">
      <c r="A162" s="239"/>
      <c r="B162" s="234" t="s">
        <v>3</v>
      </c>
      <c r="C162" s="235">
        <f>'VITESSEPL sens 1 '!X64</f>
        <v>0</v>
      </c>
      <c r="D162" s="161">
        <f>'VITESSEPL sens 1 '!Y64</f>
        <v>0</v>
      </c>
      <c r="E162" s="161">
        <f>'VITESSEPL sens 1 '!Z64</f>
        <v>0</v>
      </c>
      <c r="F162" s="161">
        <f>'VITESSEPL sens 1 '!AA64</f>
        <v>0</v>
      </c>
      <c r="G162" s="161">
        <f>'VITESSEPL sens 1 '!AB64</f>
        <v>0</v>
      </c>
      <c r="H162" s="161">
        <f>'VITESSEPL sens 1 '!AC64</f>
        <v>1</v>
      </c>
      <c r="I162" s="161">
        <f>'VITESSEPL sens 1 '!AD64</f>
        <v>0</v>
      </c>
      <c r="J162" s="161">
        <f>'VITESSEPL sens 1 '!AE64</f>
        <v>0</v>
      </c>
      <c r="K162" s="161">
        <f>'VITESSEPL sens 1 '!AF64</f>
        <v>0</v>
      </c>
      <c r="L162" s="161">
        <f>'VITESSEPL sens 1 '!AG64</f>
        <v>0</v>
      </c>
      <c r="M162" s="161">
        <f>'VITESSEPL sens 1 '!AH64</f>
        <v>0</v>
      </c>
      <c r="N162" s="240">
        <f>'VITESSEPL sens 1 '!AI64</f>
        <v>0</v>
      </c>
      <c r="O162" s="161">
        <f>'VITESSEPL sens 1 '!AK64</f>
        <v>75</v>
      </c>
      <c r="P162" s="161">
        <f>'VITESSEPL sens 1 '!AJ64</f>
        <v>0</v>
      </c>
      <c r="Q162" s="238">
        <f t="shared" si="14"/>
        <v>0</v>
      </c>
    </row>
    <row r="163" spans="1:17" x14ac:dyDescent="0.25">
      <c r="A163" s="233">
        <v>0.5</v>
      </c>
      <c r="B163" s="234" t="s">
        <v>2</v>
      </c>
      <c r="C163" s="235">
        <f>'VITESSEVL sens 1 '!X65</f>
        <v>0</v>
      </c>
      <c r="D163" s="161">
        <f>'VITESSEVL sens 1 '!Y65</f>
        <v>0</v>
      </c>
      <c r="E163" s="161">
        <f>'VITESSEVL sens 1 '!Z65</f>
        <v>0</v>
      </c>
      <c r="F163" s="161">
        <f>'VITESSEVL sens 1 '!AA65</f>
        <v>0</v>
      </c>
      <c r="G163" s="161">
        <f>'VITESSEVL sens 1 '!AB65</f>
        <v>1</v>
      </c>
      <c r="H163" s="161">
        <f>'VITESSEVL sens 1 '!AC65</f>
        <v>7</v>
      </c>
      <c r="I163" s="161">
        <f>'VITESSEVL sens 1 '!AD65</f>
        <v>12</v>
      </c>
      <c r="J163" s="161">
        <f>'VITESSEVL sens 1 '!AE65</f>
        <v>5</v>
      </c>
      <c r="K163" s="161">
        <f>'VITESSEVL sens 1 '!AF65</f>
        <v>4</v>
      </c>
      <c r="L163" s="161">
        <f>'VITESSEVL sens 1 '!AG65</f>
        <v>2</v>
      </c>
      <c r="M163" s="161">
        <f>'VITESSEVL sens 1 '!AH65</f>
        <v>1</v>
      </c>
      <c r="N163" s="240">
        <f>'VITESSEVL sens 1 '!AI65</f>
        <v>0</v>
      </c>
      <c r="O163" s="161">
        <f>'VITESSEVL sens 1 '!AK65</f>
        <v>89</v>
      </c>
      <c r="P163" s="161">
        <f>'VITESSEVL sens 1 '!AJ65</f>
        <v>24</v>
      </c>
      <c r="Q163" s="238">
        <f t="shared" si="14"/>
        <v>0.75</v>
      </c>
    </row>
    <row r="164" spans="1:17" x14ac:dyDescent="0.25">
      <c r="A164" s="239"/>
      <c r="B164" s="234" t="s">
        <v>3</v>
      </c>
      <c r="C164" s="235">
        <f>'VITESSEPL sens 1 '!X65</f>
        <v>0</v>
      </c>
      <c r="D164" s="161">
        <f>'VITESSEPL sens 1 '!Y65</f>
        <v>0</v>
      </c>
      <c r="E164" s="161">
        <f>'VITESSEPL sens 1 '!Z65</f>
        <v>0</v>
      </c>
      <c r="F164" s="161">
        <f>'VITESSEPL sens 1 '!AA65</f>
        <v>0</v>
      </c>
      <c r="G164" s="161">
        <f>'VITESSEPL sens 1 '!AB65</f>
        <v>0</v>
      </c>
      <c r="H164" s="161">
        <f>'VITESSEPL sens 1 '!AC65</f>
        <v>0</v>
      </c>
      <c r="I164" s="161">
        <f>'VITESSEPL sens 1 '!AD65</f>
        <v>0</v>
      </c>
      <c r="J164" s="161">
        <f>'VITESSEPL sens 1 '!AE65</f>
        <v>1</v>
      </c>
      <c r="K164" s="161">
        <f>'VITESSEPL sens 1 '!AF65</f>
        <v>1</v>
      </c>
      <c r="L164" s="161">
        <f>'VITESSEPL sens 1 '!AG65</f>
        <v>0</v>
      </c>
      <c r="M164" s="161">
        <f>'VITESSEPL sens 1 '!AH65</f>
        <v>0</v>
      </c>
      <c r="N164" s="240">
        <f>'VITESSEPL sens 1 '!AI65</f>
        <v>0</v>
      </c>
      <c r="O164" s="161">
        <f>'VITESSEPL sens 1 '!AK65</f>
        <v>100</v>
      </c>
      <c r="P164" s="161">
        <f>'VITESSEPL sens 1 '!AJ65</f>
        <v>2</v>
      </c>
      <c r="Q164" s="238">
        <f t="shared" si="14"/>
        <v>1</v>
      </c>
    </row>
    <row r="165" spans="1:17" x14ac:dyDescent="0.25">
      <c r="A165" s="233">
        <v>0.54166666666666696</v>
      </c>
      <c r="B165" s="234" t="s">
        <v>2</v>
      </c>
      <c r="C165" s="235">
        <f>'VITESSEVL sens 1 '!X66</f>
        <v>0</v>
      </c>
      <c r="D165" s="161">
        <f>'VITESSEVL sens 1 '!Y66</f>
        <v>0</v>
      </c>
      <c r="E165" s="161">
        <f>'VITESSEVL sens 1 '!Z66</f>
        <v>0</v>
      </c>
      <c r="F165" s="161">
        <f>'VITESSEVL sens 1 '!AA66</f>
        <v>0</v>
      </c>
      <c r="G165" s="161">
        <f>'VITESSEVL sens 1 '!AB66</f>
        <v>1</v>
      </c>
      <c r="H165" s="161">
        <f>'VITESSEVL sens 1 '!AC66</f>
        <v>6</v>
      </c>
      <c r="I165" s="161">
        <f>'VITESSEVL sens 1 '!AD66</f>
        <v>5</v>
      </c>
      <c r="J165" s="161">
        <f>'VITESSEVL sens 1 '!AE66</f>
        <v>5</v>
      </c>
      <c r="K165" s="161">
        <f>'VITESSEVL sens 1 '!AF66</f>
        <v>1</v>
      </c>
      <c r="L165" s="161">
        <f>'VITESSEVL sens 1 '!AG66</f>
        <v>2</v>
      </c>
      <c r="M165" s="161">
        <f>'VITESSEVL sens 1 '!AH66</f>
        <v>0</v>
      </c>
      <c r="N165" s="240">
        <f>'VITESSEVL sens 1 '!AI66</f>
        <v>0</v>
      </c>
      <c r="O165" s="161">
        <f>'VITESSEVL sens 1 '!AK66</f>
        <v>88</v>
      </c>
      <c r="P165" s="161">
        <f>'VITESSEVL sens 1 '!AJ66</f>
        <v>13</v>
      </c>
      <c r="Q165" s="238">
        <f t="shared" si="14"/>
        <v>0.65</v>
      </c>
    </row>
    <row r="166" spans="1:17" x14ac:dyDescent="0.25">
      <c r="A166" s="239"/>
      <c r="B166" s="234" t="s">
        <v>3</v>
      </c>
      <c r="C166" s="235">
        <f>'VITESSEPL sens 1 '!X66</f>
        <v>0</v>
      </c>
      <c r="D166" s="161">
        <f>'VITESSEPL sens 1 '!Y66</f>
        <v>0</v>
      </c>
      <c r="E166" s="161">
        <f>'VITESSEPL sens 1 '!Z66</f>
        <v>0</v>
      </c>
      <c r="F166" s="161">
        <f>'VITESSEPL sens 1 '!AA66</f>
        <v>0</v>
      </c>
      <c r="G166" s="161">
        <f>'VITESSEPL sens 1 '!AB66</f>
        <v>0</v>
      </c>
      <c r="H166" s="161">
        <f>'VITESSEPL sens 1 '!AC66</f>
        <v>0</v>
      </c>
      <c r="I166" s="161">
        <f>'VITESSEPL sens 1 '!AD66</f>
        <v>1</v>
      </c>
      <c r="J166" s="161">
        <f>'VITESSEPL sens 1 '!AE66</f>
        <v>0</v>
      </c>
      <c r="K166" s="161">
        <f>'VITESSEPL sens 1 '!AF66</f>
        <v>1</v>
      </c>
      <c r="L166" s="161">
        <f>'VITESSEPL sens 1 '!AG66</f>
        <v>1</v>
      </c>
      <c r="M166" s="161">
        <f>'VITESSEPL sens 1 '!AH66</f>
        <v>0</v>
      </c>
      <c r="N166" s="240">
        <f>'VITESSEPL sens 1 '!AI66</f>
        <v>0</v>
      </c>
      <c r="O166" s="161">
        <f>'VITESSEPL sens 1 '!AK66</f>
        <v>102</v>
      </c>
      <c r="P166" s="161">
        <f>'VITESSEPL sens 1 '!AJ66</f>
        <v>3</v>
      </c>
      <c r="Q166" s="238">
        <f t="shared" si="14"/>
        <v>1</v>
      </c>
    </row>
    <row r="167" spans="1:17" x14ac:dyDescent="0.25">
      <c r="A167" s="233">
        <v>0.58333333333333304</v>
      </c>
      <c r="B167" s="234" t="s">
        <v>2</v>
      </c>
      <c r="C167" s="235">
        <f>'VITESSEVL sens 1 '!X67</f>
        <v>0</v>
      </c>
      <c r="D167" s="161">
        <f>'VITESSEVL sens 1 '!Y67</f>
        <v>0</v>
      </c>
      <c r="E167" s="161">
        <f>'VITESSEVL sens 1 '!Z67</f>
        <v>0</v>
      </c>
      <c r="F167" s="161">
        <f>'VITESSEVL sens 1 '!AA67</f>
        <v>0</v>
      </c>
      <c r="G167" s="161">
        <f>'VITESSEVL sens 1 '!AB67</f>
        <v>2</v>
      </c>
      <c r="H167" s="161">
        <f>'VITESSEVL sens 1 '!AC67</f>
        <v>8</v>
      </c>
      <c r="I167" s="161">
        <f>'VITESSEVL sens 1 '!AD67</f>
        <v>3</v>
      </c>
      <c r="J167" s="161">
        <f>'VITESSEVL sens 1 '!AE67</f>
        <v>7</v>
      </c>
      <c r="K167" s="161">
        <f>'VITESSEVL sens 1 '!AF67</f>
        <v>1</v>
      </c>
      <c r="L167" s="161">
        <f>'VITESSEVL sens 1 '!AG67</f>
        <v>2</v>
      </c>
      <c r="M167" s="161">
        <f>'VITESSEVL sens 1 '!AH67</f>
        <v>3</v>
      </c>
      <c r="N167" s="240">
        <f>'VITESSEVL sens 1 '!AI67</f>
        <v>0</v>
      </c>
      <c r="O167" s="161">
        <f>'VITESSEVL sens 1 '!AK67</f>
        <v>91</v>
      </c>
      <c r="P167" s="161">
        <f>'VITESSEVL sens 1 '!AJ67</f>
        <v>16</v>
      </c>
      <c r="Q167" s="238">
        <f t="shared" si="14"/>
        <v>0.61538461538461542</v>
      </c>
    </row>
    <row r="168" spans="1:17" x14ac:dyDescent="0.25">
      <c r="A168" s="239"/>
      <c r="B168" s="234" t="s">
        <v>3</v>
      </c>
      <c r="C168" s="235">
        <f>'VITESSEPL sens 1 '!X67</f>
        <v>0</v>
      </c>
      <c r="D168" s="161">
        <f>'VITESSEPL sens 1 '!Y67</f>
        <v>0</v>
      </c>
      <c r="E168" s="161">
        <f>'VITESSEPL sens 1 '!Z67</f>
        <v>0</v>
      </c>
      <c r="F168" s="161">
        <f>'VITESSEPL sens 1 '!AA67</f>
        <v>0</v>
      </c>
      <c r="G168" s="161">
        <f>'VITESSEPL sens 1 '!AB67</f>
        <v>0</v>
      </c>
      <c r="H168" s="161">
        <f>'VITESSEPL sens 1 '!AC67</f>
        <v>1</v>
      </c>
      <c r="I168" s="161">
        <f>'VITESSEPL sens 1 '!AD67</f>
        <v>0</v>
      </c>
      <c r="J168" s="161">
        <f>'VITESSEPL sens 1 '!AE67</f>
        <v>1</v>
      </c>
      <c r="K168" s="161">
        <f>'VITESSEPL sens 1 '!AF67</f>
        <v>0</v>
      </c>
      <c r="L168" s="161">
        <f>'VITESSEPL sens 1 '!AG67</f>
        <v>0</v>
      </c>
      <c r="M168" s="161">
        <f>'VITESSEPL sens 1 '!AH67</f>
        <v>0</v>
      </c>
      <c r="N168" s="240">
        <f>'VITESSEPL sens 1 '!AI67</f>
        <v>0</v>
      </c>
      <c r="O168" s="161">
        <f>'VITESSEPL sens 1 '!AK67</f>
        <v>85</v>
      </c>
      <c r="P168" s="161">
        <f>'VITESSEPL sens 1 '!AJ67</f>
        <v>1</v>
      </c>
      <c r="Q168" s="238">
        <f t="shared" si="14"/>
        <v>0.5</v>
      </c>
    </row>
    <row r="169" spans="1:17" x14ac:dyDescent="0.25">
      <c r="A169" s="233">
        <v>0.625</v>
      </c>
      <c r="B169" s="234" t="s">
        <v>2</v>
      </c>
      <c r="C169" s="235">
        <f>'VITESSEVL sens 1 '!X68</f>
        <v>0</v>
      </c>
      <c r="D169" s="161">
        <f>'VITESSEVL sens 1 '!Y68</f>
        <v>0</v>
      </c>
      <c r="E169" s="161">
        <f>'VITESSEVL sens 1 '!Z68</f>
        <v>0</v>
      </c>
      <c r="F169" s="161">
        <f>'VITESSEVL sens 1 '!AA68</f>
        <v>0</v>
      </c>
      <c r="G169" s="161">
        <f>'VITESSEVL sens 1 '!AB68</f>
        <v>0</v>
      </c>
      <c r="H169" s="161">
        <f>'VITESSEVL sens 1 '!AC68</f>
        <v>0</v>
      </c>
      <c r="I169" s="161">
        <f>'VITESSEVL sens 1 '!AD68</f>
        <v>5</v>
      </c>
      <c r="J169" s="161">
        <f>'VITESSEVL sens 1 '!AE68</f>
        <v>3</v>
      </c>
      <c r="K169" s="161">
        <f>'VITESSEVL sens 1 '!AF68</f>
        <v>7</v>
      </c>
      <c r="L169" s="161">
        <f>'VITESSEVL sens 1 '!AG68</f>
        <v>3</v>
      </c>
      <c r="M169" s="161">
        <f>'VITESSEVL sens 1 '!AH68</f>
        <v>0</v>
      </c>
      <c r="N169" s="240">
        <f>'VITESSEVL sens 1 '!AI68</f>
        <v>0</v>
      </c>
      <c r="O169" s="161">
        <f>'VITESSEVL sens 1 '!AK68</f>
        <v>99</v>
      </c>
      <c r="P169" s="161">
        <f>'VITESSEVL sens 1 '!AJ68</f>
        <v>18</v>
      </c>
      <c r="Q169" s="238">
        <f t="shared" si="14"/>
        <v>1</v>
      </c>
    </row>
    <row r="170" spans="1:17" x14ac:dyDescent="0.25">
      <c r="A170" s="239"/>
      <c r="B170" s="234" t="s">
        <v>3</v>
      </c>
      <c r="C170" s="235">
        <f>'VITESSEPL sens 1 '!X68</f>
        <v>0</v>
      </c>
      <c r="D170" s="161">
        <f>'VITESSEPL sens 1 '!Y68</f>
        <v>0</v>
      </c>
      <c r="E170" s="161">
        <f>'VITESSEPL sens 1 '!Z68</f>
        <v>0</v>
      </c>
      <c r="F170" s="161">
        <f>'VITESSEPL sens 1 '!AA68</f>
        <v>0</v>
      </c>
      <c r="G170" s="161">
        <f>'VITESSEPL sens 1 '!AB68</f>
        <v>0</v>
      </c>
      <c r="H170" s="161">
        <f>'VITESSEPL sens 1 '!AC68</f>
        <v>0</v>
      </c>
      <c r="I170" s="161">
        <f>'VITESSEPL sens 1 '!AD68</f>
        <v>1</v>
      </c>
      <c r="J170" s="161">
        <f>'VITESSEPL sens 1 '!AE68</f>
        <v>0</v>
      </c>
      <c r="K170" s="161">
        <f>'VITESSEPL sens 1 '!AF68</f>
        <v>1</v>
      </c>
      <c r="L170" s="161">
        <f>'VITESSEPL sens 1 '!AG68</f>
        <v>0</v>
      </c>
      <c r="M170" s="161">
        <f>'VITESSEPL sens 1 '!AH68</f>
        <v>0</v>
      </c>
      <c r="N170" s="240">
        <f>'VITESSEPL sens 1 '!AI68</f>
        <v>0</v>
      </c>
      <c r="O170" s="161">
        <f>'VITESSEPL sens 1 '!AK68</f>
        <v>95</v>
      </c>
      <c r="P170" s="161">
        <f>'VITESSEPL sens 1 '!AJ68</f>
        <v>2</v>
      </c>
      <c r="Q170" s="238">
        <f t="shared" si="14"/>
        <v>1</v>
      </c>
    </row>
    <row r="171" spans="1:17" x14ac:dyDescent="0.25">
      <c r="A171" s="233">
        <v>0.66666666666666696</v>
      </c>
      <c r="B171" s="234" t="s">
        <v>2</v>
      </c>
      <c r="C171" s="235">
        <f>'VITESSEVL sens 1 '!X69</f>
        <v>1</v>
      </c>
      <c r="D171" s="161">
        <f>'VITESSEVL sens 1 '!Y69</f>
        <v>0</v>
      </c>
      <c r="E171" s="161">
        <f>'VITESSEVL sens 1 '!Z69</f>
        <v>0</v>
      </c>
      <c r="F171" s="161">
        <f>'VITESSEVL sens 1 '!AA69</f>
        <v>0</v>
      </c>
      <c r="G171" s="161">
        <f>'VITESSEVL sens 1 '!AB69</f>
        <v>0</v>
      </c>
      <c r="H171" s="161">
        <f>'VITESSEVL sens 1 '!AC69</f>
        <v>1</v>
      </c>
      <c r="I171" s="161">
        <f>'VITESSEVL sens 1 '!AD69</f>
        <v>5</v>
      </c>
      <c r="J171" s="161">
        <f>'VITESSEVL sens 1 '!AE69</f>
        <v>5</v>
      </c>
      <c r="K171" s="161">
        <f>'VITESSEVL sens 1 '!AF69</f>
        <v>4</v>
      </c>
      <c r="L171" s="161">
        <f>'VITESSEVL sens 1 '!AG69</f>
        <v>0</v>
      </c>
      <c r="M171" s="161">
        <f>'VITESSEVL sens 1 '!AH69</f>
        <v>1</v>
      </c>
      <c r="N171" s="240">
        <f>'VITESSEVL sens 1 '!AI69</f>
        <v>0</v>
      </c>
      <c r="O171" s="161">
        <f>'VITESSEVL sens 1 '!AK69</f>
        <v>90</v>
      </c>
      <c r="P171" s="161">
        <f>'VITESSEVL sens 1 '!AJ69</f>
        <v>15</v>
      </c>
      <c r="Q171" s="238">
        <f t="shared" si="14"/>
        <v>0.88235294117647056</v>
      </c>
    </row>
    <row r="172" spans="1:17" x14ac:dyDescent="0.25">
      <c r="A172" s="239"/>
      <c r="B172" s="234" t="s">
        <v>3</v>
      </c>
      <c r="C172" s="235">
        <f>'VITESSEPL sens 1 '!X69</f>
        <v>0</v>
      </c>
      <c r="D172" s="161">
        <f>'VITESSEPL sens 1 '!Y69</f>
        <v>0</v>
      </c>
      <c r="E172" s="161">
        <f>'VITESSEPL sens 1 '!Z69</f>
        <v>0</v>
      </c>
      <c r="F172" s="161">
        <f>'VITESSEPL sens 1 '!AA69</f>
        <v>0</v>
      </c>
      <c r="G172" s="161">
        <f>'VITESSEPL sens 1 '!AB69</f>
        <v>0</v>
      </c>
      <c r="H172" s="161">
        <f>'VITESSEPL sens 1 '!AC69</f>
        <v>0</v>
      </c>
      <c r="I172" s="161">
        <f>'VITESSEPL sens 1 '!AD69</f>
        <v>0</v>
      </c>
      <c r="J172" s="161">
        <f>'VITESSEPL sens 1 '!AE69</f>
        <v>0</v>
      </c>
      <c r="K172" s="161">
        <f>'VITESSEPL sens 1 '!AF69</f>
        <v>0</v>
      </c>
      <c r="L172" s="161">
        <f>'VITESSEPL sens 1 '!AG69</f>
        <v>0</v>
      </c>
      <c r="M172" s="161">
        <f>'VITESSEPL sens 1 '!AH69</f>
        <v>0</v>
      </c>
      <c r="N172" s="240">
        <f>'VITESSEPL sens 1 '!AI69</f>
        <v>0</v>
      </c>
      <c r="O172" s="161">
        <f>'VITESSEPL sens 1 '!AK69</f>
        <v>0</v>
      </c>
      <c r="P172" s="161">
        <f>'VITESSEPL sens 1 '!AJ69</f>
        <v>0</v>
      </c>
      <c r="Q172" s="238">
        <f t="shared" si="14"/>
        <v>0</v>
      </c>
    </row>
    <row r="173" spans="1:17" x14ac:dyDescent="0.25">
      <c r="A173" s="233">
        <v>0.70833333333333304</v>
      </c>
      <c r="B173" s="234" t="s">
        <v>2</v>
      </c>
      <c r="C173" s="235">
        <f>'VITESSEVL sens 1 '!X70</f>
        <v>1</v>
      </c>
      <c r="D173" s="161">
        <f>'VITESSEVL sens 1 '!Y70</f>
        <v>0</v>
      </c>
      <c r="E173" s="161">
        <f>'VITESSEVL sens 1 '!Z70</f>
        <v>0</v>
      </c>
      <c r="F173" s="161">
        <f>'VITESSEVL sens 1 '!AA70</f>
        <v>0</v>
      </c>
      <c r="G173" s="161">
        <f>'VITESSEVL sens 1 '!AB70</f>
        <v>1</v>
      </c>
      <c r="H173" s="161">
        <f>'VITESSEVL sens 1 '!AC70</f>
        <v>4</v>
      </c>
      <c r="I173" s="161">
        <f>'VITESSEVL sens 1 '!AD70</f>
        <v>8</v>
      </c>
      <c r="J173" s="161">
        <f>'VITESSEVL sens 1 '!AE70</f>
        <v>4</v>
      </c>
      <c r="K173" s="161">
        <f>'VITESSEVL sens 1 '!AF70</f>
        <v>6</v>
      </c>
      <c r="L173" s="161">
        <f>'VITESSEVL sens 1 '!AG70</f>
        <v>2</v>
      </c>
      <c r="M173" s="161">
        <f>'VITESSEVL sens 1 '!AH70</f>
        <v>2</v>
      </c>
      <c r="N173" s="240">
        <f>'VITESSEVL sens 1 '!AI70</f>
        <v>0</v>
      </c>
      <c r="O173" s="161">
        <f>'VITESSEVL sens 1 '!AK70</f>
        <v>91</v>
      </c>
      <c r="P173" s="161">
        <f>'VITESSEVL sens 1 '!AJ70</f>
        <v>22</v>
      </c>
      <c r="Q173" s="238">
        <f t="shared" si="14"/>
        <v>0.7857142857142857</v>
      </c>
    </row>
    <row r="174" spans="1:17" x14ac:dyDescent="0.25">
      <c r="A174" s="239"/>
      <c r="B174" s="234" t="s">
        <v>3</v>
      </c>
      <c r="C174" s="235">
        <f>'VITESSEPL sens 1 '!X70</f>
        <v>0</v>
      </c>
      <c r="D174" s="161">
        <f>'VITESSEPL sens 1 '!Y70</f>
        <v>0</v>
      </c>
      <c r="E174" s="161">
        <f>'VITESSEPL sens 1 '!Z70</f>
        <v>0</v>
      </c>
      <c r="F174" s="161">
        <f>'VITESSEPL sens 1 '!AA70</f>
        <v>0</v>
      </c>
      <c r="G174" s="161">
        <f>'VITESSEPL sens 1 '!AB70</f>
        <v>0</v>
      </c>
      <c r="H174" s="161">
        <f>'VITESSEPL sens 1 '!AC70</f>
        <v>0</v>
      </c>
      <c r="I174" s="161">
        <f>'VITESSEPL sens 1 '!AD70</f>
        <v>0</v>
      </c>
      <c r="J174" s="161">
        <f>'VITESSEPL sens 1 '!AE70</f>
        <v>0</v>
      </c>
      <c r="K174" s="161">
        <f>'VITESSEPL sens 1 '!AF70</f>
        <v>0</v>
      </c>
      <c r="L174" s="161">
        <f>'VITESSEPL sens 1 '!AG70</f>
        <v>0</v>
      </c>
      <c r="M174" s="161">
        <f>'VITESSEPL sens 1 '!AH70</f>
        <v>0</v>
      </c>
      <c r="N174" s="240">
        <f>'VITESSEPL sens 1 '!AI70</f>
        <v>0</v>
      </c>
      <c r="O174" s="161">
        <f>'VITESSEPL sens 1 '!AK70</f>
        <v>0</v>
      </c>
      <c r="P174" s="161">
        <f>'VITESSEPL sens 1 '!AJ70</f>
        <v>0</v>
      </c>
      <c r="Q174" s="238">
        <f t="shared" si="14"/>
        <v>0</v>
      </c>
    </row>
    <row r="175" spans="1:17" x14ac:dyDescent="0.25">
      <c r="A175" s="233">
        <v>0.75</v>
      </c>
      <c r="B175" s="234" t="s">
        <v>2</v>
      </c>
      <c r="C175" s="235">
        <f>'VITESSEVL sens 1 '!X71</f>
        <v>0</v>
      </c>
      <c r="D175" s="161">
        <f>'VITESSEVL sens 1 '!Y71</f>
        <v>0</v>
      </c>
      <c r="E175" s="161">
        <f>'VITESSEVL sens 1 '!Z71</f>
        <v>0</v>
      </c>
      <c r="F175" s="161">
        <f>'VITESSEVL sens 1 '!AA71</f>
        <v>0</v>
      </c>
      <c r="G175" s="161">
        <f>'VITESSEVL sens 1 '!AB71</f>
        <v>1</v>
      </c>
      <c r="H175" s="161">
        <f>'VITESSEVL sens 1 '!AC71</f>
        <v>7</v>
      </c>
      <c r="I175" s="161">
        <f>'VITESSEVL sens 1 '!AD71</f>
        <v>7</v>
      </c>
      <c r="J175" s="161">
        <f>'VITESSEVL sens 1 '!AE71</f>
        <v>10</v>
      </c>
      <c r="K175" s="161">
        <f>'VITESSEVL sens 1 '!AF71</f>
        <v>6</v>
      </c>
      <c r="L175" s="161">
        <f>'VITESSEVL sens 1 '!AG71</f>
        <v>3</v>
      </c>
      <c r="M175" s="161">
        <f>'VITESSEVL sens 1 '!AH71</f>
        <v>1</v>
      </c>
      <c r="N175" s="240">
        <f>'VITESSEVL sens 1 '!AI71</f>
        <v>0</v>
      </c>
      <c r="O175" s="161">
        <f>'VITESSEVL sens 1 '!AK71</f>
        <v>92</v>
      </c>
      <c r="P175" s="161">
        <f>'VITESSEVL sens 1 '!AJ71</f>
        <v>27</v>
      </c>
      <c r="Q175" s="238">
        <f t="shared" si="14"/>
        <v>0.77142857142857146</v>
      </c>
    </row>
    <row r="176" spans="1:17" x14ac:dyDescent="0.25">
      <c r="A176" s="239"/>
      <c r="B176" s="234" t="s">
        <v>3</v>
      </c>
      <c r="C176" s="235">
        <f>'VITESSEPL sens 1 '!X71</f>
        <v>0</v>
      </c>
      <c r="D176" s="161">
        <f>'VITESSEPL sens 1 '!Y71</f>
        <v>0</v>
      </c>
      <c r="E176" s="161">
        <f>'VITESSEPL sens 1 '!Z71</f>
        <v>0</v>
      </c>
      <c r="F176" s="161">
        <f>'VITESSEPL sens 1 '!AA71</f>
        <v>0</v>
      </c>
      <c r="G176" s="161">
        <f>'VITESSEPL sens 1 '!AB71</f>
        <v>0</v>
      </c>
      <c r="H176" s="161">
        <f>'VITESSEPL sens 1 '!AC71</f>
        <v>1</v>
      </c>
      <c r="I176" s="161">
        <f>'VITESSEPL sens 1 '!AD71</f>
        <v>1</v>
      </c>
      <c r="J176" s="161">
        <f>'VITESSEPL sens 1 '!AE71</f>
        <v>0</v>
      </c>
      <c r="K176" s="161">
        <f>'VITESSEPL sens 1 '!AF71</f>
        <v>0</v>
      </c>
      <c r="L176" s="161">
        <f>'VITESSEPL sens 1 '!AG71</f>
        <v>0</v>
      </c>
      <c r="M176" s="161">
        <f>'VITESSEPL sens 1 '!AH71</f>
        <v>0</v>
      </c>
      <c r="N176" s="240">
        <f>'VITESSEPL sens 1 '!AI71</f>
        <v>0</v>
      </c>
      <c r="O176" s="161">
        <f>'VITESSEPL sens 1 '!AK71</f>
        <v>80</v>
      </c>
      <c r="P176" s="161">
        <f>'VITESSEPL sens 1 '!AJ71</f>
        <v>1</v>
      </c>
      <c r="Q176" s="238">
        <f t="shared" si="14"/>
        <v>0.5</v>
      </c>
    </row>
    <row r="177" spans="1:19" x14ac:dyDescent="0.25">
      <c r="A177" s="233">
        <v>0.79166666666666696</v>
      </c>
      <c r="B177" s="234" t="s">
        <v>2</v>
      </c>
      <c r="C177" s="235">
        <f>'VITESSEVL sens 1 '!X72</f>
        <v>0</v>
      </c>
      <c r="D177" s="161">
        <f>'VITESSEVL sens 1 '!Y72</f>
        <v>0</v>
      </c>
      <c r="E177" s="161">
        <f>'VITESSEVL sens 1 '!Z72</f>
        <v>0</v>
      </c>
      <c r="F177" s="161">
        <f>'VITESSEVL sens 1 '!AA72</f>
        <v>0</v>
      </c>
      <c r="G177" s="161">
        <f>'VITESSEVL sens 1 '!AB72</f>
        <v>0</v>
      </c>
      <c r="H177" s="161">
        <f>'VITESSEVL sens 1 '!AC72</f>
        <v>3</v>
      </c>
      <c r="I177" s="161">
        <f>'VITESSEVL sens 1 '!AD72</f>
        <v>6</v>
      </c>
      <c r="J177" s="161">
        <f>'VITESSEVL sens 1 '!AE72</f>
        <v>6</v>
      </c>
      <c r="K177" s="161">
        <f>'VITESSEVL sens 1 '!AF72</f>
        <v>1</v>
      </c>
      <c r="L177" s="161">
        <f>'VITESSEVL sens 1 '!AG72</f>
        <v>5</v>
      </c>
      <c r="M177" s="161">
        <f>'VITESSEVL sens 1 '!AH72</f>
        <v>3</v>
      </c>
      <c r="N177" s="240">
        <f>'VITESSEVL sens 1 '!AI72</f>
        <v>0</v>
      </c>
      <c r="O177" s="161">
        <f>'VITESSEVL sens 1 '!AK72</f>
        <v>98</v>
      </c>
      <c r="P177" s="161">
        <f>'VITESSEVL sens 1 '!AJ72</f>
        <v>21</v>
      </c>
      <c r="Q177" s="238">
        <f t="shared" si="14"/>
        <v>0.875</v>
      </c>
    </row>
    <row r="178" spans="1:19" x14ac:dyDescent="0.25">
      <c r="A178" s="239"/>
      <c r="B178" s="234" t="s">
        <v>3</v>
      </c>
      <c r="C178" s="235">
        <f>'VITESSEPL sens 1 '!X72</f>
        <v>0</v>
      </c>
      <c r="D178" s="161">
        <f>'VITESSEPL sens 1 '!Y72</f>
        <v>0</v>
      </c>
      <c r="E178" s="161">
        <f>'VITESSEPL sens 1 '!Z72</f>
        <v>0</v>
      </c>
      <c r="F178" s="161">
        <f>'VITESSEPL sens 1 '!AA72</f>
        <v>0</v>
      </c>
      <c r="G178" s="161">
        <f>'VITESSEPL sens 1 '!AB72</f>
        <v>0</v>
      </c>
      <c r="H178" s="161">
        <f>'VITESSEPL sens 1 '!AC72</f>
        <v>0</v>
      </c>
      <c r="I178" s="161">
        <f>'VITESSEPL sens 1 '!AD72</f>
        <v>0</v>
      </c>
      <c r="J178" s="161">
        <f>'VITESSEPL sens 1 '!AE72</f>
        <v>1</v>
      </c>
      <c r="K178" s="161">
        <f>'VITESSEPL sens 1 '!AF72</f>
        <v>0</v>
      </c>
      <c r="L178" s="161">
        <f>'VITESSEPL sens 1 '!AG72</f>
        <v>0</v>
      </c>
      <c r="M178" s="161">
        <f>'VITESSEPL sens 1 '!AH72</f>
        <v>0</v>
      </c>
      <c r="N178" s="240">
        <f>'VITESSEPL sens 1 '!AI72</f>
        <v>0</v>
      </c>
      <c r="O178" s="161">
        <f>'VITESSEPL sens 1 '!AK72</f>
        <v>95</v>
      </c>
      <c r="P178" s="161">
        <f>'VITESSEPL sens 1 '!AJ72</f>
        <v>1</v>
      </c>
      <c r="Q178" s="238">
        <f t="shared" si="14"/>
        <v>1</v>
      </c>
    </row>
    <row r="179" spans="1:19" x14ac:dyDescent="0.25">
      <c r="A179" s="233">
        <v>0.83333333333333304</v>
      </c>
      <c r="B179" s="234" t="s">
        <v>2</v>
      </c>
      <c r="C179" s="235">
        <f>'VITESSEVL sens 1 '!X73</f>
        <v>0</v>
      </c>
      <c r="D179" s="161">
        <f>'VITESSEVL sens 1 '!Y73</f>
        <v>0</v>
      </c>
      <c r="E179" s="161">
        <f>'VITESSEVL sens 1 '!Z73</f>
        <v>0</v>
      </c>
      <c r="F179" s="161">
        <f>'VITESSEVL sens 1 '!AA73</f>
        <v>0</v>
      </c>
      <c r="G179" s="161">
        <f>'VITESSEVL sens 1 '!AB73</f>
        <v>1</v>
      </c>
      <c r="H179" s="161">
        <f>'VITESSEVL sens 1 '!AC73</f>
        <v>2</v>
      </c>
      <c r="I179" s="161">
        <f>'VITESSEVL sens 1 '!AD73</f>
        <v>3</v>
      </c>
      <c r="J179" s="161">
        <f>'VITESSEVL sens 1 '!AE73</f>
        <v>5</v>
      </c>
      <c r="K179" s="161">
        <f>'VITESSEVL sens 1 '!AF73</f>
        <v>4</v>
      </c>
      <c r="L179" s="161">
        <f>'VITESSEVL sens 1 '!AG73</f>
        <v>2</v>
      </c>
      <c r="M179" s="161">
        <f>'VITESSEVL sens 1 '!AH73</f>
        <v>0</v>
      </c>
      <c r="N179" s="240">
        <f>'VITESSEVL sens 1 '!AI73</f>
        <v>0</v>
      </c>
      <c r="O179" s="161">
        <f>'VITESSEVL sens 1 '!AK73</f>
        <v>94</v>
      </c>
      <c r="P179" s="161">
        <f>'VITESSEVL sens 1 '!AJ73</f>
        <v>14</v>
      </c>
      <c r="Q179" s="238">
        <f t="shared" si="14"/>
        <v>0.82352941176470584</v>
      </c>
    </row>
    <row r="180" spans="1:19" x14ac:dyDescent="0.25">
      <c r="A180" s="239"/>
      <c r="B180" s="234" t="s">
        <v>3</v>
      </c>
      <c r="C180" s="235">
        <f>'VITESSEPL sens 1 '!X73</f>
        <v>0</v>
      </c>
      <c r="D180" s="161">
        <f>'VITESSEPL sens 1 '!Y73</f>
        <v>0</v>
      </c>
      <c r="E180" s="161">
        <f>'VITESSEPL sens 1 '!Z73</f>
        <v>0</v>
      </c>
      <c r="F180" s="161">
        <f>'VITESSEPL sens 1 '!AA73</f>
        <v>0</v>
      </c>
      <c r="G180" s="161">
        <f>'VITESSEPL sens 1 '!AB73</f>
        <v>0</v>
      </c>
      <c r="H180" s="161">
        <f>'VITESSEPL sens 1 '!AC73</f>
        <v>0</v>
      </c>
      <c r="I180" s="161">
        <f>'VITESSEPL sens 1 '!AD73</f>
        <v>0</v>
      </c>
      <c r="J180" s="161">
        <f>'VITESSEPL sens 1 '!AE73</f>
        <v>0</v>
      </c>
      <c r="K180" s="161">
        <f>'VITESSEPL sens 1 '!AF73</f>
        <v>0</v>
      </c>
      <c r="L180" s="161">
        <f>'VITESSEPL sens 1 '!AG73</f>
        <v>0</v>
      </c>
      <c r="M180" s="161">
        <f>'VITESSEPL sens 1 '!AH73</f>
        <v>0</v>
      </c>
      <c r="N180" s="240">
        <f>'VITESSEPL sens 1 '!AI73</f>
        <v>0</v>
      </c>
      <c r="O180" s="161">
        <f>'VITESSEPL sens 1 '!AK73</f>
        <v>0</v>
      </c>
      <c r="P180" s="161">
        <f>'VITESSEPL sens 1 '!AJ73</f>
        <v>0</v>
      </c>
      <c r="Q180" s="238">
        <f t="shared" si="14"/>
        <v>0</v>
      </c>
    </row>
    <row r="181" spans="1:19" x14ac:dyDescent="0.25">
      <c r="A181" s="233">
        <v>0.875</v>
      </c>
      <c r="B181" s="234" t="s">
        <v>2</v>
      </c>
      <c r="C181" s="235">
        <f>'VITESSEVL sens 1 '!X74</f>
        <v>0</v>
      </c>
      <c r="D181" s="161">
        <f>'VITESSEVL sens 1 '!Y74</f>
        <v>0</v>
      </c>
      <c r="E181" s="161">
        <f>'VITESSEVL sens 1 '!Z74</f>
        <v>0</v>
      </c>
      <c r="F181" s="161">
        <f>'VITESSEVL sens 1 '!AA74</f>
        <v>0</v>
      </c>
      <c r="G181" s="161">
        <f>'VITESSEVL sens 1 '!AB74</f>
        <v>0</v>
      </c>
      <c r="H181" s="161">
        <f>'VITESSEVL sens 1 '!AC74</f>
        <v>0</v>
      </c>
      <c r="I181" s="161">
        <f>'VITESSEVL sens 1 '!AD74</f>
        <v>4</v>
      </c>
      <c r="J181" s="161">
        <f>'VITESSEVL sens 1 '!AE74</f>
        <v>1</v>
      </c>
      <c r="K181" s="161">
        <f>'VITESSEVL sens 1 '!AF74</f>
        <v>4</v>
      </c>
      <c r="L181" s="161">
        <f>'VITESSEVL sens 1 '!AG74</f>
        <v>1</v>
      </c>
      <c r="M181" s="161">
        <f>'VITESSEVL sens 1 '!AH74</f>
        <v>0</v>
      </c>
      <c r="N181" s="240">
        <f>'VITESSEVL sens 1 '!AI74</f>
        <v>0</v>
      </c>
      <c r="O181" s="161">
        <f>'VITESSEVL sens 1 '!AK74</f>
        <v>97</v>
      </c>
      <c r="P181" s="161">
        <f>'VITESSEVL sens 1 '!AJ74</f>
        <v>10</v>
      </c>
      <c r="Q181" s="238">
        <f t="shared" si="14"/>
        <v>1</v>
      </c>
    </row>
    <row r="182" spans="1:19" x14ac:dyDescent="0.25">
      <c r="A182" s="239"/>
      <c r="B182" s="234" t="s">
        <v>3</v>
      </c>
      <c r="C182" s="235">
        <f>'VITESSEPL sens 1 '!X74</f>
        <v>0</v>
      </c>
      <c r="D182" s="161">
        <f>'VITESSEPL sens 1 '!Y74</f>
        <v>0</v>
      </c>
      <c r="E182" s="161">
        <f>'VITESSEPL sens 1 '!Z74</f>
        <v>0</v>
      </c>
      <c r="F182" s="161">
        <f>'VITESSEPL sens 1 '!AA74</f>
        <v>0</v>
      </c>
      <c r="G182" s="161">
        <f>'VITESSEPL sens 1 '!AB74</f>
        <v>0</v>
      </c>
      <c r="H182" s="161">
        <f>'VITESSEPL sens 1 '!AC74</f>
        <v>0</v>
      </c>
      <c r="I182" s="161">
        <f>'VITESSEPL sens 1 '!AD74</f>
        <v>0</v>
      </c>
      <c r="J182" s="161">
        <f>'VITESSEPL sens 1 '!AE74</f>
        <v>0</v>
      </c>
      <c r="K182" s="161">
        <f>'VITESSEPL sens 1 '!AF74</f>
        <v>0</v>
      </c>
      <c r="L182" s="161">
        <f>'VITESSEPL sens 1 '!AG74</f>
        <v>0</v>
      </c>
      <c r="M182" s="161">
        <f>'VITESSEPL sens 1 '!AH74</f>
        <v>0</v>
      </c>
      <c r="N182" s="240">
        <f>'VITESSEPL sens 1 '!AI74</f>
        <v>0</v>
      </c>
      <c r="O182" s="161">
        <f>'VITESSEPL sens 1 '!AK74</f>
        <v>0</v>
      </c>
      <c r="P182" s="161">
        <f>'VITESSEPL sens 1 '!AJ74</f>
        <v>0</v>
      </c>
      <c r="Q182" s="238">
        <f t="shared" si="14"/>
        <v>0</v>
      </c>
    </row>
    <row r="183" spans="1:19" x14ac:dyDescent="0.25">
      <c r="A183" s="233">
        <v>0.91666666666666696</v>
      </c>
      <c r="B183" s="234" t="s">
        <v>2</v>
      </c>
      <c r="C183" s="235">
        <f>'VITESSEVL sens 1 '!X75</f>
        <v>0</v>
      </c>
      <c r="D183" s="161">
        <f>'VITESSEVL sens 1 '!Y75</f>
        <v>0</v>
      </c>
      <c r="E183" s="161">
        <f>'VITESSEVL sens 1 '!Z75</f>
        <v>0</v>
      </c>
      <c r="F183" s="161">
        <f>'VITESSEVL sens 1 '!AA75</f>
        <v>0</v>
      </c>
      <c r="G183" s="161">
        <f>'VITESSEVL sens 1 '!AB75</f>
        <v>0</v>
      </c>
      <c r="H183" s="161">
        <f>'VITESSEVL sens 1 '!AC75</f>
        <v>0</v>
      </c>
      <c r="I183" s="161">
        <f>'VITESSEVL sens 1 '!AD75</f>
        <v>6</v>
      </c>
      <c r="J183" s="161">
        <f>'VITESSEVL sens 1 '!AE75</f>
        <v>1</v>
      </c>
      <c r="K183" s="161">
        <f>'VITESSEVL sens 1 '!AF75</f>
        <v>0</v>
      </c>
      <c r="L183" s="161">
        <f>'VITESSEVL sens 1 '!AG75</f>
        <v>0</v>
      </c>
      <c r="M183" s="161">
        <f>'VITESSEVL sens 1 '!AH75</f>
        <v>0</v>
      </c>
      <c r="N183" s="240">
        <f>'VITESSEVL sens 1 '!AI75</f>
        <v>0</v>
      </c>
      <c r="O183" s="161">
        <f>'VITESSEVL sens 1 '!AK75</f>
        <v>86</v>
      </c>
      <c r="P183" s="161">
        <f>'VITESSEVL sens 1 '!AJ75</f>
        <v>7</v>
      </c>
      <c r="Q183" s="238">
        <f t="shared" si="14"/>
        <v>1</v>
      </c>
    </row>
    <row r="184" spans="1:19" x14ac:dyDescent="0.25">
      <c r="A184" s="239"/>
      <c r="B184" s="234" t="s">
        <v>3</v>
      </c>
      <c r="C184" s="235">
        <f>'VITESSEPL sens 1 '!X75</f>
        <v>0</v>
      </c>
      <c r="D184" s="161">
        <f>'VITESSEPL sens 1 '!Y75</f>
        <v>0</v>
      </c>
      <c r="E184" s="161">
        <f>'VITESSEPL sens 1 '!Z75</f>
        <v>0</v>
      </c>
      <c r="F184" s="161">
        <f>'VITESSEPL sens 1 '!AA75</f>
        <v>0</v>
      </c>
      <c r="G184" s="161">
        <f>'VITESSEPL sens 1 '!AB75</f>
        <v>0</v>
      </c>
      <c r="H184" s="161">
        <f>'VITESSEPL sens 1 '!AC75</f>
        <v>0</v>
      </c>
      <c r="I184" s="161">
        <f>'VITESSEPL sens 1 '!AD75</f>
        <v>0</v>
      </c>
      <c r="J184" s="161">
        <f>'VITESSEPL sens 1 '!AE75</f>
        <v>0</v>
      </c>
      <c r="K184" s="161">
        <f>'VITESSEPL sens 1 '!AF75</f>
        <v>0</v>
      </c>
      <c r="L184" s="161">
        <f>'VITESSEPL sens 1 '!AG75</f>
        <v>0</v>
      </c>
      <c r="M184" s="161">
        <f>'VITESSEPL sens 1 '!AH75</f>
        <v>0</v>
      </c>
      <c r="N184" s="240">
        <f>'VITESSEPL sens 1 '!AI75</f>
        <v>0</v>
      </c>
      <c r="O184" s="161">
        <f>'VITESSEPL sens 1 '!AK75</f>
        <v>0</v>
      </c>
      <c r="P184" s="161">
        <f>'VITESSEPL sens 1 '!AJ75</f>
        <v>0</v>
      </c>
      <c r="Q184" s="238">
        <f t="shared" si="14"/>
        <v>0</v>
      </c>
    </row>
    <row r="185" spans="1:19" x14ac:dyDescent="0.25">
      <c r="A185" s="233">
        <v>0.95833333333333304</v>
      </c>
      <c r="B185" s="234" t="s">
        <v>2</v>
      </c>
      <c r="C185" s="235">
        <f>'VITESSEVL sens 1 '!X76</f>
        <v>0</v>
      </c>
      <c r="D185" s="161">
        <f>'VITESSEVL sens 1 '!Y76</f>
        <v>0</v>
      </c>
      <c r="E185" s="161">
        <f>'VITESSEVL sens 1 '!Z76</f>
        <v>0</v>
      </c>
      <c r="F185" s="161">
        <f>'VITESSEVL sens 1 '!AA76</f>
        <v>0</v>
      </c>
      <c r="G185" s="161">
        <f>'VITESSEVL sens 1 '!AB76</f>
        <v>0</v>
      </c>
      <c r="H185" s="161">
        <f>'VITESSEVL sens 1 '!AC76</f>
        <v>0</v>
      </c>
      <c r="I185" s="161">
        <f>'VITESSEVL sens 1 '!AD76</f>
        <v>2</v>
      </c>
      <c r="J185" s="161">
        <f>'VITESSEVL sens 1 '!AE76</f>
        <v>1</v>
      </c>
      <c r="K185" s="161">
        <f>'VITESSEVL sens 1 '!AF76</f>
        <v>0</v>
      </c>
      <c r="L185" s="161">
        <f>'VITESSEVL sens 1 '!AG76</f>
        <v>0</v>
      </c>
      <c r="M185" s="161">
        <f>'VITESSEVL sens 1 '!AH76</f>
        <v>1</v>
      </c>
      <c r="N185" s="240">
        <f>'VITESSEVL sens 1 '!AI76</f>
        <v>0</v>
      </c>
      <c r="O185" s="161">
        <f>'VITESSEVL sens 1 '!AK76</f>
        <v>98</v>
      </c>
      <c r="P185" s="161">
        <f>'VITESSEVL sens 1 '!AJ76</f>
        <v>4</v>
      </c>
      <c r="Q185" s="238">
        <f t="shared" si="14"/>
        <v>1</v>
      </c>
      <c r="S185" s="161"/>
    </row>
    <row r="186" spans="1:19" x14ac:dyDescent="0.25">
      <c r="A186" s="239"/>
      <c r="B186" s="231" t="s">
        <v>3</v>
      </c>
      <c r="C186" s="241">
        <f>'VITESSEPL sens 1 '!X76</f>
        <v>0</v>
      </c>
      <c r="D186" s="242">
        <f>'VITESSEPL sens 1 '!Y76</f>
        <v>0</v>
      </c>
      <c r="E186" s="242">
        <f>'VITESSEPL sens 1 '!Z76</f>
        <v>0</v>
      </c>
      <c r="F186" s="242">
        <f>'VITESSEPL sens 1 '!AA76</f>
        <v>0</v>
      </c>
      <c r="G186" s="242">
        <f>'VITESSEPL sens 1 '!AB76</f>
        <v>0</v>
      </c>
      <c r="H186" s="242">
        <f>'VITESSEPL sens 1 '!AC76</f>
        <v>0</v>
      </c>
      <c r="I186" s="242">
        <f>'VITESSEPL sens 1 '!AD76</f>
        <v>0</v>
      </c>
      <c r="J186" s="242">
        <f>'VITESSEPL sens 1 '!AE76</f>
        <v>0</v>
      </c>
      <c r="K186" s="242">
        <f>'VITESSEPL sens 1 '!AF76</f>
        <v>0</v>
      </c>
      <c r="L186" s="242">
        <f>'VITESSEPL sens 1 '!AG76</f>
        <v>0</v>
      </c>
      <c r="M186" s="242">
        <f>'VITESSEPL sens 1 '!AH76</f>
        <v>0</v>
      </c>
      <c r="N186" s="243">
        <f>'VITESSEPL sens 1 '!AI76</f>
        <v>0</v>
      </c>
      <c r="O186" s="242">
        <f>'VITESSEPL sens 1 '!AK76</f>
        <v>0</v>
      </c>
      <c r="P186" s="242">
        <f>'VITESSEPL sens 1 '!AJ76</f>
        <v>0</v>
      </c>
      <c r="Q186" s="244">
        <f t="shared" si="14"/>
        <v>0</v>
      </c>
    </row>
    <row r="187" spans="1:19" ht="9.9" customHeight="1" x14ac:dyDescent="0.25">
      <c r="A187" s="245" t="s">
        <v>53</v>
      </c>
      <c r="B187" s="278" t="s">
        <v>2</v>
      </c>
      <c r="C187" s="245">
        <f>C185+C183+C181+C179+C177+C175+C173+C171+C169+C167+C165+C163+C161+C159+C157+C155+C153+C151+C149+C147+C145+C143+C141+C139</f>
        <v>3</v>
      </c>
      <c r="D187" s="247">
        <f t="shared" ref="D187:N187" si="15">D185+D183+D181+D179+D177+D175+D173+D171+D169+D167+D165+D163+D161+D159+D157+D155+D153+D151+D149+D147+D145+D143+D141+D139</f>
        <v>1</v>
      </c>
      <c r="E187" s="247">
        <f t="shared" si="15"/>
        <v>3</v>
      </c>
      <c r="F187" s="247">
        <f t="shared" si="15"/>
        <v>1</v>
      </c>
      <c r="G187" s="247">
        <f t="shared" si="15"/>
        <v>10</v>
      </c>
      <c r="H187" s="247">
        <f t="shared" si="15"/>
        <v>52</v>
      </c>
      <c r="I187" s="247">
        <f t="shared" si="15"/>
        <v>97</v>
      </c>
      <c r="J187" s="247">
        <f t="shared" si="15"/>
        <v>82</v>
      </c>
      <c r="K187" s="247">
        <f t="shared" si="15"/>
        <v>55</v>
      </c>
      <c r="L187" s="247">
        <f t="shared" si="15"/>
        <v>29</v>
      </c>
      <c r="M187" s="247">
        <f t="shared" si="15"/>
        <v>14</v>
      </c>
      <c r="N187" s="247">
        <f t="shared" si="15"/>
        <v>0</v>
      </c>
      <c r="O187" s="247"/>
      <c r="P187" s="247"/>
      <c r="Q187" s="246"/>
    </row>
    <row r="188" spans="1:19" ht="9.9" customHeight="1" x14ac:dyDescent="0.25">
      <c r="A188" s="248" t="s">
        <v>3</v>
      </c>
      <c r="B188" s="277" t="s">
        <v>3</v>
      </c>
      <c r="C188" s="248">
        <f>C186+C184+C182+C180+C178+C176+C174+C172+C170+C168+C166+C164+C162+C160+C158+C156+C154+C152+C150+C148+C146+C144+C142+C140</f>
        <v>0</v>
      </c>
      <c r="D188" s="250">
        <f t="shared" ref="D188:N188" si="16">D186+D184+D182+D180+D178+D176+D174+D172+D170+D168+D166+D164+D162+D160+D158+D156+D154+D152+D150+D148+D146+D144+D142+D140</f>
        <v>1</v>
      </c>
      <c r="E188" s="250">
        <f t="shared" si="16"/>
        <v>0</v>
      </c>
      <c r="F188" s="250">
        <f t="shared" si="16"/>
        <v>1</v>
      </c>
      <c r="G188" s="250">
        <f t="shared" si="16"/>
        <v>5</v>
      </c>
      <c r="H188" s="250">
        <f t="shared" si="16"/>
        <v>8</v>
      </c>
      <c r="I188" s="250">
        <f t="shared" si="16"/>
        <v>9</v>
      </c>
      <c r="J188" s="250">
        <f t="shared" si="16"/>
        <v>11</v>
      </c>
      <c r="K188" s="250">
        <f t="shared" si="16"/>
        <v>4</v>
      </c>
      <c r="L188" s="250">
        <f t="shared" si="16"/>
        <v>1</v>
      </c>
      <c r="M188" s="250">
        <f t="shared" si="16"/>
        <v>0</v>
      </c>
      <c r="N188" s="250">
        <f t="shared" si="16"/>
        <v>0</v>
      </c>
      <c r="O188" s="250"/>
      <c r="P188" s="250"/>
      <c r="Q188" s="249"/>
    </row>
    <row r="189" spans="1:19" ht="9.9" customHeight="1" x14ac:dyDescent="0.25">
      <c r="A189" s="251" t="s">
        <v>136</v>
      </c>
      <c r="B189" s="275" t="s">
        <v>2</v>
      </c>
      <c r="C189" s="253">
        <f t="shared" ref="C189:N189" si="17">IF(SUM($C187:$N187)=0,0,C187/SUM($C187:$N187))</f>
        <v>8.6455331412103754E-3</v>
      </c>
      <c r="D189" s="254">
        <f t="shared" si="17"/>
        <v>2.881844380403458E-3</v>
      </c>
      <c r="E189" s="254">
        <f t="shared" si="17"/>
        <v>8.6455331412103754E-3</v>
      </c>
      <c r="F189" s="254">
        <f t="shared" si="17"/>
        <v>2.881844380403458E-3</v>
      </c>
      <c r="G189" s="254">
        <f t="shared" si="17"/>
        <v>2.8818443804034581E-2</v>
      </c>
      <c r="H189" s="254">
        <f t="shared" si="17"/>
        <v>0.14985590778097982</v>
      </c>
      <c r="I189" s="254">
        <f t="shared" si="17"/>
        <v>0.27953890489913547</v>
      </c>
      <c r="J189" s="254">
        <f t="shared" si="17"/>
        <v>0.23631123919308358</v>
      </c>
      <c r="K189" s="254">
        <f t="shared" si="17"/>
        <v>0.15850144092219021</v>
      </c>
      <c r="L189" s="254">
        <f t="shared" si="17"/>
        <v>8.3573487031700283E-2</v>
      </c>
      <c r="M189" s="254">
        <f t="shared" si="17"/>
        <v>4.0345821325648415E-2</v>
      </c>
      <c r="N189" s="254">
        <f t="shared" si="17"/>
        <v>0</v>
      </c>
      <c r="O189" s="131"/>
      <c r="P189" s="131"/>
      <c r="Q189" s="252"/>
    </row>
    <row r="190" spans="1:19" ht="9.9" customHeight="1" x14ac:dyDescent="0.25">
      <c r="A190" s="251" t="s">
        <v>3</v>
      </c>
      <c r="B190" s="275" t="s">
        <v>3</v>
      </c>
      <c r="C190" s="253">
        <f t="shared" ref="C190:N190" si="18">IF(SUM($C188:$N188)=0,0,C188/SUM($C188:$N188))</f>
        <v>0</v>
      </c>
      <c r="D190" s="254">
        <f t="shared" si="18"/>
        <v>2.5000000000000001E-2</v>
      </c>
      <c r="E190" s="254">
        <f t="shared" si="18"/>
        <v>0</v>
      </c>
      <c r="F190" s="254">
        <f t="shared" si="18"/>
        <v>2.5000000000000001E-2</v>
      </c>
      <c r="G190" s="254">
        <f t="shared" si="18"/>
        <v>0.125</v>
      </c>
      <c r="H190" s="254">
        <f t="shared" si="18"/>
        <v>0.2</v>
      </c>
      <c r="I190" s="254">
        <f t="shared" si="18"/>
        <v>0.22500000000000001</v>
      </c>
      <c r="J190" s="254">
        <f t="shared" si="18"/>
        <v>0.27500000000000002</v>
      </c>
      <c r="K190" s="254">
        <f t="shared" si="18"/>
        <v>0.1</v>
      </c>
      <c r="L190" s="254">
        <f t="shared" si="18"/>
        <v>2.5000000000000001E-2</v>
      </c>
      <c r="M190" s="254">
        <f t="shared" si="18"/>
        <v>0</v>
      </c>
      <c r="N190" s="254">
        <f t="shared" si="18"/>
        <v>0</v>
      </c>
      <c r="O190" s="131"/>
      <c r="P190" s="131"/>
      <c r="Q190" s="252"/>
    </row>
    <row r="191" spans="1:19" ht="9.9" customHeight="1" x14ac:dyDescent="0.25">
      <c r="A191" s="248" t="s">
        <v>137</v>
      </c>
      <c r="B191" s="277" t="s">
        <v>2</v>
      </c>
      <c r="C191" s="255">
        <f>IF(SUM($C187:$N187)=0,0,SUM(NUIT3_VL1)/SUM($C187:$N187))</f>
        <v>0</v>
      </c>
      <c r="D191" s="256">
        <f>IF(SUM($C187:$N187)=0,0,SUM(NUIT3_VL2)/SUM($C187:$N187))</f>
        <v>0</v>
      </c>
      <c r="E191" s="256">
        <f>IF(SUM($C187:$N187)=0,0,SUM(NUIT3_VL3)/SUM($C187:$N187))</f>
        <v>5.763688760806916E-3</v>
      </c>
      <c r="F191" s="256">
        <f>IF(SUM($C187:$N187)=0,0,SUM(NUIT3_VL4)/SUM($C187:$N187))</f>
        <v>2.881844380403458E-3</v>
      </c>
      <c r="G191" s="256">
        <f>IF(SUM($C187:$N187)=0,0,SUM(NUIT3_VL5)/SUM($C187:$N187))</f>
        <v>2.881844380403458E-3</v>
      </c>
      <c r="H191" s="256">
        <f>IF(SUM($C187:$N187)=0,0,SUM(NUIT3_VL6)/SUM($C187:$N187))</f>
        <v>1.1527377521613832E-2</v>
      </c>
      <c r="I191" s="256">
        <f>IF(SUM($C187:$N187)=0,0,SUM(NUIT3_VL7)/SUM($C187:$N187))</f>
        <v>4.3227665706051875E-2</v>
      </c>
      <c r="J191" s="256">
        <f>IF(SUM($C187:$N187)=0,0,SUM(NUIT3_VL8)/SUM($C187:$N187))</f>
        <v>2.3054755043227664E-2</v>
      </c>
      <c r="K191" s="256">
        <f>IF(SUM($C187:$N187)=0,0,SUM(NUIT3_VL9)/SUM($C187:$N187))</f>
        <v>5.763688760806916E-3</v>
      </c>
      <c r="L191" s="256">
        <f>IF(SUM($C187:$N187)=0,0,SUM(NUIT3_VL10)/SUM($C187:$N187))</f>
        <v>0</v>
      </c>
      <c r="M191" s="256">
        <f>IF(SUM($C187:$N187)=0,0,SUM(NUIT3_VL11)/SUM($C187:$N187))</f>
        <v>2.881844380403458E-3</v>
      </c>
      <c r="N191" s="256">
        <f>IF(SUM($C187:$N187)=0,0,SUM(NUIT3_VL12)/SUM($C187:$N187))</f>
        <v>0</v>
      </c>
      <c r="O191" s="250"/>
      <c r="P191" s="250"/>
      <c r="Q191" s="249"/>
    </row>
    <row r="192" spans="1:19" ht="9.9" customHeight="1" x14ac:dyDescent="0.25">
      <c r="A192" s="248" t="s">
        <v>3</v>
      </c>
      <c r="B192" s="277" t="s">
        <v>3</v>
      </c>
      <c r="C192" s="255">
        <f>IF(SUM($C188:$N188)=0,0,SUM(Nuit3_PL1)/SUM($C188:$N188))</f>
        <v>0</v>
      </c>
      <c r="D192" s="256">
        <f>IF(SUM($C188:$N188)=0,0,SUM(Nuit3_PL2)/SUM($C188:$N188))</f>
        <v>0</v>
      </c>
      <c r="E192" s="256">
        <f>IF(SUM($C188:$N188)=0,0,SUM(Nuit3_PL3)/SUM($C188:$N188))</f>
        <v>0</v>
      </c>
      <c r="F192" s="256">
        <f>IF(SUM($C188:$N188)=0,0,SUM(Nuit3_PL4)/SUM($C188:$N188))</f>
        <v>2.5000000000000001E-2</v>
      </c>
      <c r="G192" s="256">
        <f>IF(SUM($C188:$N188)=0,0,SUM(Nuit3_PL5)/SUM($C188:$N188))</f>
        <v>0.1</v>
      </c>
      <c r="H192" s="256">
        <f>IF(SUM($C188:$N188)=0,0,SUM(Nuit3_PL6)/SUM($C188:$N188))</f>
        <v>0</v>
      </c>
      <c r="I192" s="256">
        <f>IF(SUM($C188:$N188)=0,0,SUM(Nuit3_PL7)/SUM($C188:$N188))</f>
        <v>0.125</v>
      </c>
      <c r="J192" s="256">
        <f>IF(SUM($C188:$N188)=0,0,SUM(Nuit3_PL8)/SUM($C188:$N188))</f>
        <v>0.125</v>
      </c>
      <c r="K192" s="256">
        <f>IF(SUM($C188:$N188)=0,0,SUM(Nuit3_PL9)/SUM($C188:$N188))</f>
        <v>2.5000000000000001E-2</v>
      </c>
      <c r="L192" s="256">
        <f>IF(SUM($C188:$N188)=0,0,SUM(Nuit3_PL10)/SUM($C188:$N188))</f>
        <v>0</v>
      </c>
      <c r="M192" s="256">
        <f>IF(SUM($C188:$N188)=0,0,SUM(Nuit3_PL11)/SUM($C188:$N188))</f>
        <v>0</v>
      </c>
      <c r="N192" s="256">
        <f>IF(SUM($C188:$N188)=0,0,SUM(Nuit3_PL12)/SUM($C188:$N188))</f>
        <v>0</v>
      </c>
      <c r="O192" s="250"/>
      <c r="P192" s="250"/>
      <c r="Q192" s="249"/>
    </row>
    <row r="193" spans="1:17" ht="9.9" customHeight="1" x14ac:dyDescent="0.25">
      <c r="A193" s="251" t="s">
        <v>120</v>
      </c>
      <c r="B193" s="275" t="s">
        <v>2</v>
      </c>
      <c r="C193" s="253">
        <f>IF(SUM($C187:$N187)=0,0,($C187-SUM(NUIT3_VL1))/SUM($C187:$N187))</f>
        <v>8.6455331412103754E-3</v>
      </c>
      <c r="D193" s="254">
        <f>IF(SUM($C187:$N187)=0,0,($D187-SUM(NUIT3_VL2))/SUM($C187:$N187))</f>
        <v>2.881844380403458E-3</v>
      </c>
      <c r="E193" s="254">
        <f>IF(SUM($C187:$N187)=0,0,($E187-SUM(NUIT3_VL3))/SUM($C187:$N187))</f>
        <v>2.881844380403458E-3</v>
      </c>
      <c r="F193" s="254">
        <f>IF(SUM($C187:$N187)=0,0,($F187-SUM(NUIT3_VL4))/SUM($C187:$N187))</f>
        <v>0</v>
      </c>
      <c r="G193" s="254">
        <f>IF(SUM($C187:$N187)=0,0,($G187-SUM(NUIT3_VL5))/SUM($C187:$N187))</f>
        <v>2.5936599423631124E-2</v>
      </c>
      <c r="H193" s="254">
        <f>IF(SUM($C187:$N187)=0,0,($H187-SUM(NUIT3_VL6))/SUM($C187:$N187))</f>
        <v>0.13832853025936601</v>
      </c>
      <c r="I193" s="254">
        <f>IF(SUM($C187:$N187)=0,0,($I187-SUM(NUIT3_VL7))/SUM($C187:$N187))</f>
        <v>0.23631123919308358</v>
      </c>
      <c r="J193" s="254">
        <f>IF(SUM($C187:$N187)=0,0,($J187-SUM(NUIT3_VL8))/SUM($C187:$N187))</f>
        <v>0.2132564841498559</v>
      </c>
      <c r="K193" s="254">
        <f>IF(SUM($C187:$N187)=0,0,($K187-SUM(NUIT3_VL9))/SUM($C187:$N187))</f>
        <v>0.15273775216138327</v>
      </c>
      <c r="L193" s="254">
        <f>IF(SUM($C187:$N187)=0,0,($L187-SUM(NUIT3_VL10))/SUM($C187:$N187))</f>
        <v>8.3573487031700283E-2</v>
      </c>
      <c r="M193" s="254">
        <f>IF(SUM($C187:$N187)=0,0,($M187-SUM(NUIT3_VL11))/SUM($C187:$N187))</f>
        <v>3.7463976945244955E-2</v>
      </c>
      <c r="N193" s="254">
        <f>IF(SUM($C187:$N187)=0,0,($N187-SUM(NUIT3_VL12))/SUM($C187:$N187))</f>
        <v>0</v>
      </c>
      <c r="O193" s="131"/>
      <c r="P193" s="131"/>
      <c r="Q193" s="252"/>
    </row>
    <row r="194" spans="1:17" ht="9.9" customHeight="1" x14ac:dyDescent="0.25">
      <c r="A194" s="251" t="s">
        <v>3</v>
      </c>
      <c r="B194" s="275" t="s">
        <v>3</v>
      </c>
      <c r="C194" s="253">
        <f>IF(SUM($C188:$N188)=0,0,($C188-SUM(Nuit3_PL1))/SUM($C188:$N188))</f>
        <v>0</v>
      </c>
      <c r="D194" s="254">
        <f>IF(SUM($C188:$N188)=0,0,($D188-SUM(Nuit3_PL2))/SUM($C188:$N188))</f>
        <v>2.5000000000000001E-2</v>
      </c>
      <c r="E194" s="254">
        <f>IF(SUM($C188:$N188)=0,0,($E188-SUM(Nuit3_PL3))/SUM($C188:$N188))</f>
        <v>0</v>
      </c>
      <c r="F194" s="254">
        <f>IF(SUM($C188:$N188)=0,0,($F188-SUM(Nuit3_PL4))/SUM($C188:$N188))</f>
        <v>0</v>
      </c>
      <c r="G194" s="254">
        <f>IF(SUM($C188:$N188)=0,0,($G188-SUM(Nuit3_PL5))/SUM($C188:$N188))</f>
        <v>2.5000000000000001E-2</v>
      </c>
      <c r="H194" s="254">
        <f>IF(SUM($C188:$N188)=0,0,($H188-SUM(Nuit3_PL6))/SUM($C188:$N188))</f>
        <v>0.2</v>
      </c>
      <c r="I194" s="254">
        <f>IF(SUM($C188:$N188)=0,0,($I188-SUM(Nuit3_PL7))/SUM($C188:$N188))</f>
        <v>0.1</v>
      </c>
      <c r="J194" s="254">
        <f>IF(SUM($C188:$N188)=0,0,($J188-SUM(Nuit3_PL8))/SUM($C188:$N188))</f>
        <v>0.15</v>
      </c>
      <c r="K194" s="254">
        <f>IF(SUM($C188:$N188)=0,0,($K188-SUM(Nuit3_PL9))/SUM($C188:$N188))</f>
        <v>7.4999999999999997E-2</v>
      </c>
      <c r="L194" s="254">
        <f>IF(SUM($C188:$N188)=0,0,($L188-SUM(Nuit3_PL10))/SUM($C188:$N188))</f>
        <v>2.5000000000000001E-2</v>
      </c>
      <c r="M194" s="254">
        <f>IF(SUM($C188:$N188)=0,0,($M188-SUM(Nuit3_PL11))/SUM($C188:$N188))</f>
        <v>0</v>
      </c>
      <c r="N194" s="254">
        <f>IF(SUM($C188:$N188)=0,0,($N188-SUM(Nuit3_PL12))/SUM($C188:$N188))</f>
        <v>0</v>
      </c>
      <c r="O194" s="131"/>
      <c r="P194" s="131"/>
      <c r="Q194" s="252"/>
    </row>
    <row r="195" spans="1:17" ht="9.9" customHeight="1" x14ac:dyDescent="0.25">
      <c r="A195" s="248" t="s">
        <v>134</v>
      </c>
      <c r="B195" s="277" t="s">
        <v>2</v>
      </c>
      <c r="C195" s="258">
        <f t="shared" ref="C195:M196" si="19">C187/24</f>
        <v>0.125</v>
      </c>
      <c r="D195" s="258">
        <f t="shared" si="19"/>
        <v>4.1666666666666664E-2</v>
      </c>
      <c r="E195" s="258">
        <f t="shared" si="19"/>
        <v>0.125</v>
      </c>
      <c r="F195" s="258">
        <f t="shared" si="19"/>
        <v>4.1666666666666664E-2</v>
      </c>
      <c r="G195" s="258">
        <f t="shared" si="19"/>
        <v>0.41666666666666669</v>
      </c>
      <c r="H195" s="258">
        <f t="shared" si="19"/>
        <v>2.1666666666666665</v>
      </c>
      <c r="I195" s="258">
        <f t="shared" si="19"/>
        <v>4.041666666666667</v>
      </c>
      <c r="J195" s="258">
        <f t="shared" si="19"/>
        <v>3.4166666666666665</v>
      </c>
      <c r="K195" s="258">
        <f t="shared" si="19"/>
        <v>2.2916666666666665</v>
      </c>
      <c r="L195" s="258">
        <f t="shared" si="19"/>
        <v>1.2083333333333333</v>
      </c>
      <c r="M195" s="258">
        <f t="shared" si="19"/>
        <v>0.58333333333333337</v>
      </c>
      <c r="N195" s="258">
        <f>N187/96</f>
        <v>0</v>
      </c>
      <c r="O195" s="250"/>
      <c r="P195" s="250"/>
      <c r="Q195" s="249"/>
    </row>
    <row r="196" spans="1:17" ht="9.9" customHeight="1" x14ac:dyDescent="0.25">
      <c r="A196" s="259" t="s">
        <v>3</v>
      </c>
      <c r="B196" s="276" t="s">
        <v>3</v>
      </c>
      <c r="C196" s="258">
        <f t="shared" si="19"/>
        <v>0</v>
      </c>
      <c r="D196" s="258">
        <f t="shared" si="19"/>
        <v>4.1666666666666664E-2</v>
      </c>
      <c r="E196" s="258">
        <f t="shared" si="19"/>
        <v>0</v>
      </c>
      <c r="F196" s="258">
        <f t="shared" si="19"/>
        <v>4.1666666666666664E-2</v>
      </c>
      <c r="G196" s="258">
        <f t="shared" si="19"/>
        <v>0.20833333333333334</v>
      </c>
      <c r="H196" s="258">
        <f t="shared" si="19"/>
        <v>0.33333333333333331</v>
      </c>
      <c r="I196" s="258">
        <f t="shared" si="19"/>
        <v>0.375</v>
      </c>
      <c r="J196" s="258">
        <f t="shared" si="19"/>
        <v>0.45833333333333331</v>
      </c>
      <c r="K196" s="258">
        <f t="shared" si="19"/>
        <v>0.16666666666666666</v>
      </c>
      <c r="L196" s="258">
        <f t="shared" si="19"/>
        <v>4.1666666666666664E-2</v>
      </c>
      <c r="M196" s="258">
        <f t="shared" si="19"/>
        <v>0</v>
      </c>
      <c r="N196" s="258">
        <f>N188/96</f>
        <v>0</v>
      </c>
      <c r="O196" s="261"/>
      <c r="P196" s="261"/>
      <c r="Q196" s="260"/>
    </row>
    <row r="197" spans="1:17" ht="9.9" customHeight="1" x14ac:dyDescent="0.25">
      <c r="A197" s="385" t="s">
        <v>138</v>
      </c>
      <c r="B197" s="386"/>
      <c r="C197" s="386"/>
      <c r="D197" s="387"/>
      <c r="E197" s="380" t="s">
        <v>139</v>
      </c>
      <c r="F197" s="381"/>
      <c r="G197" s="381"/>
      <c r="H197" s="382"/>
      <c r="I197" s="385" t="s">
        <v>110</v>
      </c>
      <c r="J197" s="386"/>
      <c r="K197" s="387"/>
      <c r="L197" s="385" t="s">
        <v>140</v>
      </c>
      <c r="M197" s="386"/>
      <c r="N197" s="387"/>
      <c r="O197" s="385" t="s">
        <v>109</v>
      </c>
      <c r="P197" s="386"/>
      <c r="Q197" s="387"/>
    </row>
    <row r="198" spans="1:17" ht="9.9" customHeight="1" x14ac:dyDescent="0.25">
      <c r="A198" s="248" t="s">
        <v>2</v>
      </c>
      <c r="B198" s="396">
        <f>SUM(C187:N187)</f>
        <v>347</v>
      </c>
      <c r="C198" s="396"/>
      <c r="D198" s="397"/>
      <c r="E198" s="248" t="s">
        <v>2</v>
      </c>
      <c r="F198" s="393">
        <f>Synthese!AC$14</f>
        <v>91</v>
      </c>
      <c r="G198" s="393"/>
      <c r="H198" s="394"/>
      <c r="I198" s="392">
        <f>S3</f>
        <v>108</v>
      </c>
      <c r="J198" s="393"/>
      <c r="K198" s="394"/>
      <c r="L198" s="392">
        <f>T3</f>
        <v>91</v>
      </c>
      <c r="M198" s="393"/>
      <c r="N198" s="394"/>
      <c r="O198" s="392">
        <f>U3</f>
        <v>77</v>
      </c>
      <c r="P198" s="393"/>
      <c r="Q198" s="394"/>
    </row>
    <row r="199" spans="1:17" ht="9.9" customHeight="1" x14ac:dyDescent="0.25">
      <c r="A199" s="259" t="s">
        <v>3</v>
      </c>
      <c r="B199" s="383">
        <f>SUM(C188:N188)</f>
        <v>40</v>
      </c>
      <c r="C199" s="383"/>
      <c r="D199" s="384"/>
      <c r="E199" s="259" t="s">
        <v>3</v>
      </c>
      <c r="F199" s="378">
        <f>Synthese!AD$14</f>
        <v>84</v>
      </c>
      <c r="G199" s="378"/>
      <c r="H199" s="379"/>
      <c r="I199" s="395">
        <f>S10</f>
        <v>99</v>
      </c>
      <c r="J199" s="378"/>
      <c r="K199" s="379"/>
      <c r="L199" s="395">
        <f>T10</f>
        <v>86</v>
      </c>
      <c r="M199" s="378"/>
      <c r="N199" s="379"/>
      <c r="O199" s="395">
        <f>U10</f>
        <v>68</v>
      </c>
      <c r="P199" s="378"/>
      <c r="Q199" s="379"/>
    </row>
    <row r="200" spans="1:17" ht="9.9" customHeight="1" x14ac:dyDescent="0.25">
      <c r="A200" s="385" t="s">
        <v>141</v>
      </c>
      <c r="B200" s="386"/>
      <c r="C200" s="386"/>
      <c r="D200" s="387"/>
      <c r="E200" s="385" t="s">
        <v>142</v>
      </c>
      <c r="F200" s="386"/>
      <c r="G200" s="386"/>
      <c r="H200" s="387"/>
      <c r="I200" s="380" t="s">
        <v>144</v>
      </c>
      <c r="J200" s="381"/>
      <c r="K200" s="382"/>
      <c r="L200" s="385" t="s">
        <v>145</v>
      </c>
      <c r="M200" s="386"/>
      <c r="N200" s="387"/>
      <c r="O200" s="385" t="s">
        <v>143</v>
      </c>
      <c r="P200" s="386"/>
      <c r="Q200" s="387"/>
    </row>
    <row r="201" spans="1:17" ht="9.9" customHeight="1" x14ac:dyDescent="0.25">
      <c r="A201" s="248" t="s">
        <v>2</v>
      </c>
      <c r="B201" s="396">
        <f>'Synthese debit'!H$36-'Synthese debit'!I$36</f>
        <v>313</v>
      </c>
      <c r="C201" s="396"/>
      <c r="D201" s="397"/>
      <c r="E201" s="248" t="s">
        <v>2</v>
      </c>
      <c r="F201" s="396">
        <f>'Synthese debit'!H$33-'Synthese debit'!I$33</f>
        <v>34</v>
      </c>
      <c r="G201" s="396"/>
      <c r="H201" s="397"/>
      <c r="I201" s="262">
        <f>W3</f>
        <v>0.75</v>
      </c>
      <c r="J201" s="250"/>
      <c r="K201" s="249">
        <f>V3</f>
        <v>35</v>
      </c>
      <c r="L201" s="262">
        <f>Y3</f>
        <v>0.20833333333333334</v>
      </c>
      <c r="M201" s="250"/>
      <c r="N201" s="249">
        <f>X3</f>
        <v>8</v>
      </c>
      <c r="O201" s="248" t="s">
        <v>2</v>
      </c>
      <c r="P201" s="271">
        <f>AH3</f>
        <v>16.713498749885598</v>
      </c>
      <c r="Q201" s="272"/>
    </row>
    <row r="202" spans="1:17" ht="9.9" customHeight="1" x14ac:dyDescent="0.25">
      <c r="A202" s="259" t="s">
        <v>3</v>
      </c>
      <c r="B202" s="383">
        <f>'Synthese debit'!I$36</f>
        <v>24</v>
      </c>
      <c r="C202" s="383"/>
      <c r="D202" s="384"/>
      <c r="E202" s="259" t="s">
        <v>3</v>
      </c>
      <c r="F202" s="383">
        <f>'Synthese debit'!I$33</f>
        <v>16</v>
      </c>
      <c r="G202" s="383"/>
      <c r="H202" s="384"/>
      <c r="I202" s="264">
        <f>AA3</f>
        <v>0.29166666666666669</v>
      </c>
      <c r="J202" s="261"/>
      <c r="K202" s="260">
        <f>Z3</f>
        <v>3</v>
      </c>
      <c r="L202" s="264">
        <f>AC3</f>
        <v>0.20833333333333334</v>
      </c>
      <c r="M202" s="261"/>
      <c r="N202" s="260">
        <f>AB3</f>
        <v>5</v>
      </c>
      <c r="O202" s="259" t="s">
        <v>3</v>
      </c>
      <c r="P202" s="273">
        <f>AI3</f>
        <v>15.8194946270862</v>
      </c>
      <c r="Q202" s="274"/>
    </row>
    <row r="203" spans="1:17" x14ac:dyDescent="0.25">
      <c r="A203" s="222"/>
      <c r="B203" s="223"/>
      <c r="C203" s="399">
        <f>'DebitVL sens 1'!F$3</f>
        <v>43723</v>
      </c>
      <c r="D203" s="399"/>
      <c r="E203" s="399"/>
      <c r="F203" s="399"/>
      <c r="G203" s="399"/>
      <c r="H203" s="399"/>
      <c r="I203" s="399"/>
      <c r="J203" s="399"/>
      <c r="K203" s="399"/>
      <c r="L203" s="399"/>
      <c r="M203" s="399"/>
      <c r="N203" s="399"/>
      <c r="O203" s="223"/>
      <c r="P203" s="223"/>
      <c r="Q203" s="224"/>
    </row>
    <row r="204" spans="1:17" x14ac:dyDescent="0.25">
      <c r="A204" s="225" t="s">
        <v>129</v>
      </c>
      <c r="B204" s="226" t="s">
        <v>130</v>
      </c>
      <c r="C204" s="388">
        <f>'VITESSEVL sens 1 '!O74</f>
        <v>0</v>
      </c>
      <c r="D204" s="390" t="str">
        <f t="shared" ref="D204:N204" si="20">D$3</f>
        <v>de 30 à 40</v>
      </c>
      <c r="E204" s="390" t="str">
        <f t="shared" si="20"/>
        <v>de 40 à 50</v>
      </c>
      <c r="F204" s="390" t="str">
        <f t="shared" si="20"/>
        <v>de 50 à 60</v>
      </c>
      <c r="G204" s="390" t="str">
        <f t="shared" si="20"/>
        <v>de 60 à 70</v>
      </c>
      <c r="H204" s="390" t="str">
        <f t="shared" si="20"/>
        <v>de 70 à 80</v>
      </c>
      <c r="I204" s="390" t="str">
        <f t="shared" si="20"/>
        <v>de 80 à 90</v>
      </c>
      <c r="J204" s="390" t="str">
        <f t="shared" si="20"/>
        <v>de 90 à 100</v>
      </c>
      <c r="K204" s="390" t="str">
        <f t="shared" si="20"/>
        <v>de 100 à 110</v>
      </c>
      <c r="L204" s="390" t="str">
        <f t="shared" si="20"/>
        <v>de 110 à 120</v>
      </c>
      <c r="M204" s="390" t="str">
        <f t="shared" si="20"/>
        <v>de 120 à 130</v>
      </c>
      <c r="N204" s="400" t="str">
        <f t="shared" si="20"/>
        <v>plus de 150</v>
      </c>
      <c r="O204" s="227" t="s">
        <v>131</v>
      </c>
      <c r="P204" s="227" t="s">
        <v>132</v>
      </c>
      <c r="Q204" s="228" t="s">
        <v>133</v>
      </c>
    </row>
    <row r="205" spans="1:17" x14ac:dyDescent="0.25">
      <c r="A205" s="229"/>
      <c r="B205" s="230"/>
      <c r="C205" s="389"/>
      <c r="D205" s="391"/>
      <c r="E205" s="391"/>
      <c r="F205" s="391"/>
      <c r="G205" s="391"/>
      <c r="H205" s="391"/>
      <c r="I205" s="391"/>
      <c r="J205" s="391"/>
      <c r="K205" s="391"/>
      <c r="L205" s="391"/>
      <c r="M205" s="391"/>
      <c r="N205" s="401"/>
      <c r="O205" s="231" t="s">
        <v>134</v>
      </c>
      <c r="P205" s="231" t="s">
        <v>131</v>
      </c>
      <c r="Q205" s="232" t="s">
        <v>135</v>
      </c>
    </row>
    <row r="206" spans="1:17" x14ac:dyDescent="0.25">
      <c r="A206" s="233">
        <v>0</v>
      </c>
      <c r="B206" s="234" t="s">
        <v>2</v>
      </c>
      <c r="C206" s="235">
        <f>'VITESSEVL sens 1 '!X77</f>
        <v>0</v>
      </c>
      <c r="D206" s="236">
        <f>'VITESSEVL sens 1 '!Y77</f>
        <v>0</v>
      </c>
      <c r="E206" s="236">
        <f>'VITESSEVL sens 1 '!Z77</f>
        <v>0</v>
      </c>
      <c r="F206" s="236">
        <f>'VITESSEVL sens 1 '!AA77</f>
        <v>0</v>
      </c>
      <c r="G206" s="236">
        <f>'VITESSEVL sens 1 '!AB77</f>
        <v>0</v>
      </c>
      <c r="H206" s="236">
        <f>'VITESSEVL sens 1 '!AC77</f>
        <v>1</v>
      </c>
      <c r="I206" s="236">
        <f>'VITESSEVL sens 1 '!AD77</f>
        <v>0</v>
      </c>
      <c r="J206" s="236">
        <f>'VITESSEVL sens 1 '!AE77</f>
        <v>2</v>
      </c>
      <c r="K206" s="236">
        <f>'VITESSEVL sens 1 '!AF77</f>
        <v>2</v>
      </c>
      <c r="L206" s="236">
        <f>'VITESSEVL sens 1 '!AG77</f>
        <v>1</v>
      </c>
      <c r="M206" s="236">
        <f>'VITESSEVL sens 1 '!AH77</f>
        <v>0</v>
      </c>
      <c r="N206" s="237">
        <f>'VITESSEVL sens 1 '!AI77</f>
        <v>0</v>
      </c>
      <c r="O206" s="161">
        <f>'VITESSEVL sens 1 '!AK77</f>
        <v>98</v>
      </c>
      <c r="P206" s="161">
        <f>'VITESSEVL sens 1 '!AJ77</f>
        <v>5</v>
      </c>
      <c r="Q206" s="238">
        <f t="shared" ref="Q206:Q253" si="21">IF(SUM(C206:N206)=0,0,P206/SUM(C206:N206))</f>
        <v>0.83333333333333337</v>
      </c>
    </row>
    <row r="207" spans="1:17" x14ac:dyDescent="0.25">
      <c r="A207" s="239"/>
      <c r="B207" s="234" t="s">
        <v>3</v>
      </c>
      <c r="C207" s="235">
        <f>'VITESSEPL sens 1 '!X77</f>
        <v>0</v>
      </c>
      <c r="D207" s="161">
        <f>'VITESSEPL sens 1 '!Y77</f>
        <v>0</v>
      </c>
      <c r="E207" s="161">
        <f>'VITESSEPL sens 1 '!Z77</f>
        <v>0</v>
      </c>
      <c r="F207" s="161">
        <f>'VITESSEPL sens 1 '!AA77</f>
        <v>0</v>
      </c>
      <c r="G207" s="161">
        <f>'VITESSEPL sens 1 '!AB77</f>
        <v>0</v>
      </c>
      <c r="H207" s="161">
        <f>'VITESSEPL sens 1 '!AC77</f>
        <v>0</v>
      </c>
      <c r="I207" s="161">
        <f>'VITESSEPL sens 1 '!AD77</f>
        <v>0</v>
      </c>
      <c r="J207" s="161">
        <f>'VITESSEPL sens 1 '!AE77</f>
        <v>0</v>
      </c>
      <c r="K207" s="161">
        <f>'VITESSEPL sens 1 '!AF77</f>
        <v>0</v>
      </c>
      <c r="L207" s="161">
        <f>'VITESSEPL sens 1 '!AG77</f>
        <v>0</v>
      </c>
      <c r="M207" s="161">
        <f>'VITESSEPL sens 1 '!AH77</f>
        <v>0</v>
      </c>
      <c r="N207" s="240">
        <f>'VITESSEPL sens 1 '!AI77</f>
        <v>0</v>
      </c>
      <c r="O207" s="161">
        <f>'VITESSEPL sens 1 '!AK77</f>
        <v>0</v>
      </c>
      <c r="P207" s="161">
        <f>'VITESSEPL sens 1 '!AJ77</f>
        <v>0</v>
      </c>
      <c r="Q207" s="238">
        <f t="shared" si="21"/>
        <v>0</v>
      </c>
    </row>
    <row r="208" spans="1:17" x14ac:dyDescent="0.25">
      <c r="A208" s="233">
        <v>4.1666666666666664E-2</v>
      </c>
      <c r="B208" s="234" t="s">
        <v>2</v>
      </c>
      <c r="C208" s="235">
        <f>'VITESSEVL sens 1 '!X78</f>
        <v>0</v>
      </c>
      <c r="D208" s="161">
        <f>'VITESSEVL sens 1 '!Y78</f>
        <v>0</v>
      </c>
      <c r="E208" s="161">
        <f>'VITESSEVL sens 1 '!Z78</f>
        <v>0</v>
      </c>
      <c r="F208" s="161">
        <f>'VITESSEVL sens 1 '!AA78</f>
        <v>0</v>
      </c>
      <c r="G208" s="161">
        <f>'VITESSEVL sens 1 '!AB78</f>
        <v>0</v>
      </c>
      <c r="H208" s="161">
        <f>'VITESSEVL sens 1 '!AC78</f>
        <v>0</v>
      </c>
      <c r="I208" s="161">
        <f>'VITESSEVL sens 1 '!AD78</f>
        <v>1</v>
      </c>
      <c r="J208" s="161">
        <f>'VITESSEVL sens 1 '!AE78</f>
        <v>0</v>
      </c>
      <c r="K208" s="161">
        <f>'VITESSEVL sens 1 '!AF78</f>
        <v>0</v>
      </c>
      <c r="L208" s="161">
        <f>'VITESSEVL sens 1 '!AG78</f>
        <v>0</v>
      </c>
      <c r="M208" s="161">
        <f>'VITESSEVL sens 1 '!AH78</f>
        <v>0</v>
      </c>
      <c r="N208" s="240">
        <f>'VITESSEVL sens 1 '!AI78</f>
        <v>0</v>
      </c>
      <c r="O208" s="161">
        <f>'VITESSEVL sens 1 '!AK78</f>
        <v>85</v>
      </c>
      <c r="P208" s="161">
        <f>'VITESSEVL sens 1 '!AJ78</f>
        <v>1</v>
      </c>
      <c r="Q208" s="238">
        <f t="shared" si="21"/>
        <v>1</v>
      </c>
    </row>
    <row r="209" spans="1:17" x14ac:dyDescent="0.25">
      <c r="A209" s="239"/>
      <c r="B209" s="234" t="s">
        <v>3</v>
      </c>
      <c r="C209" s="235">
        <f>'VITESSEPL sens 1 '!X78</f>
        <v>0</v>
      </c>
      <c r="D209" s="161">
        <f>'VITESSEPL sens 1 '!Y78</f>
        <v>0</v>
      </c>
      <c r="E209" s="161">
        <f>'VITESSEPL sens 1 '!Z78</f>
        <v>0</v>
      </c>
      <c r="F209" s="161">
        <f>'VITESSEPL sens 1 '!AA78</f>
        <v>0</v>
      </c>
      <c r="G209" s="161">
        <f>'VITESSEPL sens 1 '!AB78</f>
        <v>0</v>
      </c>
      <c r="H209" s="161">
        <f>'VITESSEPL sens 1 '!AC78</f>
        <v>0</v>
      </c>
      <c r="I209" s="161">
        <f>'VITESSEPL sens 1 '!AD78</f>
        <v>0</v>
      </c>
      <c r="J209" s="161">
        <f>'VITESSEPL sens 1 '!AE78</f>
        <v>0</v>
      </c>
      <c r="K209" s="161">
        <f>'VITESSEPL sens 1 '!AF78</f>
        <v>0</v>
      </c>
      <c r="L209" s="161">
        <f>'VITESSEPL sens 1 '!AG78</f>
        <v>0</v>
      </c>
      <c r="M209" s="161">
        <f>'VITESSEPL sens 1 '!AH78</f>
        <v>0</v>
      </c>
      <c r="N209" s="240">
        <f>'VITESSEPL sens 1 '!AI78</f>
        <v>0</v>
      </c>
      <c r="O209" s="161">
        <f>'VITESSEPL sens 1 '!AK78</f>
        <v>0</v>
      </c>
      <c r="P209" s="161">
        <f>'VITESSEPL sens 1 '!AJ78</f>
        <v>0</v>
      </c>
      <c r="Q209" s="238">
        <f t="shared" si="21"/>
        <v>0</v>
      </c>
    </row>
    <row r="210" spans="1:17" x14ac:dyDescent="0.25">
      <c r="A210" s="233">
        <v>8.3333333333333329E-2</v>
      </c>
      <c r="B210" s="234" t="s">
        <v>2</v>
      </c>
      <c r="C210" s="235">
        <f>'VITESSEVL sens 1 '!X79</f>
        <v>0</v>
      </c>
      <c r="D210" s="161">
        <f>'VITESSEVL sens 1 '!Y79</f>
        <v>0</v>
      </c>
      <c r="E210" s="161">
        <f>'VITESSEVL sens 1 '!Z79</f>
        <v>0</v>
      </c>
      <c r="F210" s="161">
        <f>'VITESSEVL sens 1 '!AA79</f>
        <v>0</v>
      </c>
      <c r="G210" s="161">
        <f>'VITESSEVL sens 1 '!AB79</f>
        <v>0</v>
      </c>
      <c r="H210" s="161">
        <f>'VITESSEVL sens 1 '!AC79</f>
        <v>1</v>
      </c>
      <c r="I210" s="161">
        <f>'VITESSEVL sens 1 '!AD79</f>
        <v>0</v>
      </c>
      <c r="J210" s="161">
        <f>'VITESSEVL sens 1 '!AE79</f>
        <v>0</v>
      </c>
      <c r="K210" s="161">
        <f>'VITESSEVL sens 1 '!AF79</f>
        <v>1</v>
      </c>
      <c r="L210" s="161">
        <f>'VITESSEVL sens 1 '!AG79</f>
        <v>0</v>
      </c>
      <c r="M210" s="161">
        <f>'VITESSEVL sens 1 '!AH79</f>
        <v>0</v>
      </c>
      <c r="N210" s="240">
        <f>'VITESSEVL sens 1 '!AI79</f>
        <v>0</v>
      </c>
      <c r="O210" s="161">
        <f>'VITESSEVL sens 1 '!AK79</f>
        <v>90</v>
      </c>
      <c r="P210" s="161">
        <f>'VITESSEVL sens 1 '!AJ79</f>
        <v>1</v>
      </c>
      <c r="Q210" s="238">
        <f t="shared" si="21"/>
        <v>0.5</v>
      </c>
    </row>
    <row r="211" spans="1:17" x14ac:dyDescent="0.25">
      <c r="A211" s="239"/>
      <c r="B211" s="234" t="s">
        <v>3</v>
      </c>
      <c r="C211" s="235">
        <f>'VITESSEPL sens 1 '!X79</f>
        <v>0</v>
      </c>
      <c r="D211" s="161">
        <f>'VITESSEPL sens 1 '!Y79</f>
        <v>0</v>
      </c>
      <c r="E211" s="161">
        <f>'VITESSEPL sens 1 '!Z79</f>
        <v>0</v>
      </c>
      <c r="F211" s="161">
        <f>'VITESSEPL sens 1 '!AA79</f>
        <v>0</v>
      </c>
      <c r="G211" s="161">
        <f>'VITESSEPL sens 1 '!AB79</f>
        <v>0</v>
      </c>
      <c r="H211" s="161">
        <f>'VITESSEPL sens 1 '!AC79</f>
        <v>0</v>
      </c>
      <c r="I211" s="161">
        <f>'VITESSEPL sens 1 '!AD79</f>
        <v>0</v>
      </c>
      <c r="J211" s="161">
        <f>'VITESSEPL sens 1 '!AE79</f>
        <v>0</v>
      </c>
      <c r="K211" s="161">
        <f>'VITESSEPL sens 1 '!AF79</f>
        <v>0</v>
      </c>
      <c r="L211" s="161">
        <f>'VITESSEPL sens 1 '!AG79</f>
        <v>0</v>
      </c>
      <c r="M211" s="161">
        <f>'VITESSEPL sens 1 '!AH79</f>
        <v>0</v>
      </c>
      <c r="N211" s="240">
        <f>'VITESSEPL sens 1 '!AI79</f>
        <v>0</v>
      </c>
      <c r="O211" s="161">
        <f>'VITESSEPL sens 1 '!AK79</f>
        <v>0</v>
      </c>
      <c r="P211" s="161">
        <f>'VITESSEPL sens 1 '!AJ79</f>
        <v>0</v>
      </c>
      <c r="Q211" s="238">
        <f t="shared" si="21"/>
        <v>0</v>
      </c>
    </row>
    <row r="212" spans="1:17" x14ac:dyDescent="0.25">
      <c r="A212" s="233">
        <v>0.125</v>
      </c>
      <c r="B212" s="234" t="s">
        <v>2</v>
      </c>
      <c r="C212" s="235">
        <f>'VITESSEVL sens 1 '!X80</f>
        <v>0</v>
      </c>
      <c r="D212" s="161">
        <f>'VITESSEVL sens 1 '!Y80</f>
        <v>0</v>
      </c>
      <c r="E212" s="161">
        <f>'VITESSEVL sens 1 '!Z80</f>
        <v>0</v>
      </c>
      <c r="F212" s="161">
        <f>'VITESSEVL sens 1 '!AA80</f>
        <v>0</v>
      </c>
      <c r="G212" s="161">
        <f>'VITESSEVL sens 1 '!AB80</f>
        <v>0</v>
      </c>
      <c r="H212" s="161">
        <f>'VITESSEVL sens 1 '!AC80</f>
        <v>0</v>
      </c>
      <c r="I212" s="161">
        <f>'VITESSEVL sens 1 '!AD80</f>
        <v>1</v>
      </c>
      <c r="J212" s="161">
        <f>'VITESSEVL sens 1 '!AE80</f>
        <v>0</v>
      </c>
      <c r="K212" s="161">
        <f>'VITESSEVL sens 1 '!AF80</f>
        <v>0</v>
      </c>
      <c r="L212" s="161">
        <f>'VITESSEVL sens 1 '!AG80</f>
        <v>0</v>
      </c>
      <c r="M212" s="161">
        <f>'VITESSEVL sens 1 '!AH80</f>
        <v>0</v>
      </c>
      <c r="N212" s="240">
        <f>'VITESSEVL sens 1 '!AI80</f>
        <v>0</v>
      </c>
      <c r="O212" s="161">
        <f>'VITESSEVL sens 1 '!AK80</f>
        <v>85</v>
      </c>
      <c r="P212" s="161">
        <f>'VITESSEVL sens 1 '!AJ80</f>
        <v>1</v>
      </c>
      <c r="Q212" s="238">
        <f t="shared" si="21"/>
        <v>1</v>
      </c>
    </row>
    <row r="213" spans="1:17" x14ac:dyDescent="0.25">
      <c r="A213" s="239"/>
      <c r="B213" s="234" t="s">
        <v>3</v>
      </c>
      <c r="C213" s="235">
        <f>'VITESSEPL sens 1 '!X80</f>
        <v>0</v>
      </c>
      <c r="D213" s="161">
        <f>'VITESSEPL sens 1 '!Y80</f>
        <v>0</v>
      </c>
      <c r="E213" s="161">
        <f>'VITESSEPL sens 1 '!Z80</f>
        <v>0</v>
      </c>
      <c r="F213" s="161">
        <f>'VITESSEPL sens 1 '!AA80</f>
        <v>0</v>
      </c>
      <c r="G213" s="161">
        <f>'VITESSEPL sens 1 '!AB80</f>
        <v>0</v>
      </c>
      <c r="H213" s="161">
        <f>'VITESSEPL sens 1 '!AC80</f>
        <v>0</v>
      </c>
      <c r="I213" s="161">
        <f>'VITESSEPL sens 1 '!AD80</f>
        <v>0</v>
      </c>
      <c r="J213" s="161">
        <f>'VITESSEPL sens 1 '!AE80</f>
        <v>0</v>
      </c>
      <c r="K213" s="161">
        <f>'VITESSEPL sens 1 '!AF80</f>
        <v>0</v>
      </c>
      <c r="L213" s="161">
        <f>'VITESSEPL sens 1 '!AG80</f>
        <v>0</v>
      </c>
      <c r="M213" s="161">
        <f>'VITESSEPL sens 1 '!AH80</f>
        <v>0</v>
      </c>
      <c r="N213" s="240">
        <f>'VITESSEPL sens 1 '!AI80</f>
        <v>0</v>
      </c>
      <c r="O213" s="161">
        <f>'VITESSEPL sens 1 '!AK80</f>
        <v>0</v>
      </c>
      <c r="P213" s="161">
        <f>'VITESSEPL sens 1 '!AJ80</f>
        <v>0</v>
      </c>
      <c r="Q213" s="238">
        <f t="shared" si="21"/>
        <v>0</v>
      </c>
    </row>
    <row r="214" spans="1:17" x14ac:dyDescent="0.25">
      <c r="A214" s="233">
        <v>0.16666666666666699</v>
      </c>
      <c r="B214" s="234" t="s">
        <v>2</v>
      </c>
      <c r="C214" s="235">
        <f>'VITESSEVL sens 1 '!X81</f>
        <v>0</v>
      </c>
      <c r="D214" s="161">
        <f>'VITESSEVL sens 1 '!Y81</f>
        <v>0</v>
      </c>
      <c r="E214" s="161">
        <f>'VITESSEVL sens 1 '!Z81</f>
        <v>0</v>
      </c>
      <c r="F214" s="161">
        <f>'VITESSEVL sens 1 '!AA81</f>
        <v>0</v>
      </c>
      <c r="G214" s="161">
        <f>'VITESSEVL sens 1 '!AB81</f>
        <v>0</v>
      </c>
      <c r="H214" s="161">
        <f>'VITESSEVL sens 1 '!AC81</f>
        <v>0</v>
      </c>
      <c r="I214" s="161">
        <f>'VITESSEVL sens 1 '!AD81</f>
        <v>0</v>
      </c>
      <c r="J214" s="161">
        <f>'VITESSEVL sens 1 '!AE81</f>
        <v>3</v>
      </c>
      <c r="K214" s="161">
        <f>'VITESSEVL sens 1 '!AF81</f>
        <v>0</v>
      </c>
      <c r="L214" s="161">
        <f>'VITESSEVL sens 1 '!AG81</f>
        <v>0</v>
      </c>
      <c r="M214" s="161">
        <f>'VITESSEVL sens 1 '!AH81</f>
        <v>0</v>
      </c>
      <c r="N214" s="240">
        <f>'VITESSEVL sens 1 '!AI81</f>
        <v>0</v>
      </c>
      <c r="O214" s="161">
        <f>'VITESSEVL sens 1 '!AK81</f>
        <v>95</v>
      </c>
      <c r="P214" s="161">
        <f>'VITESSEVL sens 1 '!AJ81</f>
        <v>3</v>
      </c>
      <c r="Q214" s="238">
        <f t="shared" si="21"/>
        <v>1</v>
      </c>
    </row>
    <row r="215" spans="1:17" x14ac:dyDescent="0.25">
      <c r="A215" s="239"/>
      <c r="B215" s="234" t="s">
        <v>3</v>
      </c>
      <c r="C215" s="235">
        <f>'VITESSEPL sens 1 '!X81</f>
        <v>0</v>
      </c>
      <c r="D215" s="161">
        <f>'VITESSEPL sens 1 '!Y81</f>
        <v>0</v>
      </c>
      <c r="E215" s="161">
        <f>'VITESSEPL sens 1 '!Z81</f>
        <v>0</v>
      </c>
      <c r="F215" s="161">
        <f>'VITESSEPL sens 1 '!AA81</f>
        <v>0</v>
      </c>
      <c r="G215" s="161">
        <f>'VITESSEPL sens 1 '!AB81</f>
        <v>0</v>
      </c>
      <c r="H215" s="161">
        <f>'VITESSEPL sens 1 '!AC81</f>
        <v>0</v>
      </c>
      <c r="I215" s="161">
        <f>'VITESSEPL sens 1 '!AD81</f>
        <v>0</v>
      </c>
      <c r="J215" s="161">
        <f>'VITESSEPL sens 1 '!AE81</f>
        <v>0</v>
      </c>
      <c r="K215" s="161">
        <f>'VITESSEPL sens 1 '!AF81</f>
        <v>0</v>
      </c>
      <c r="L215" s="161">
        <f>'VITESSEPL sens 1 '!AG81</f>
        <v>0</v>
      </c>
      <c r="M215" s="161">
        <f>'VITESSEPL sens 1 '!AH81</f>
        <v>0</v>
      </c>
      <c r="N215" s="240">
        <f>'VITESSEPL sens 1 '!AI81</f>
        <v>0</v>
      </c>
      <c r="O215" s="161">
        <f>'VITESSEPL sens 1 '!AK81</f>
        <v>0</v>
      </c>
      <c r="P215" s="161">
        <f>'VITESSEPL sens 1 '!AJ81</f>
        <v>0</v>
      </c>
      <c r="Q215" s="238">
        <f t="shared" si="21"/>
        <v>0</v>
      </c>
    </row>
    <row r="216" spans="1:17" x14ac:dyDescent="0.25">
      <c r="A216" s="233">
        <v>0.20833333333333301</v>
      </c>
      <c r="B216" s="234" t="s">
        <v>2</v>
      </c>
      <c r="C216" s="235">
        <f>'VITESSEVL sens 1 '!X82</f>
        <v>0</v>
      </c>
      <c r="D216" s="161">
        <f>'VITESSEVL sens 1 '!Y82</f>
        <v>0</v>
      </c>
      <c r="E216" s="161">
        <f>'VITESSEVL sens 1 '!Z82</f>
        <v>0</v>
      </c>
      <c r="F216" s="161">
        <f>'VITESSEVL sens 1 '!AA82</f>
        <v>0</v>
      </c>
      <c r="G216" s="161">
        <f>'VITESSEVL sens 1 '!AB82</f>
        <v>0</v>
      </c>
      <c r="H216" s="161">
        <f>'VITESSEVL sens 1 '!AC82</f>
        <v>2</v>
      </c>
      <c r="I216" s="161">
        <f>'VITESSEVL sens 1 '!AD82</f>
        <v>0</v>
      </c>
      <c r="J216" s="161">
        <f>'VITESSEVL sens 1 '!AE82</f>
        <v>0</v>
      </c>
      <c r="K216" s="161">
        <f>'VITESSEVL sens 1 '!AF82</f>
        <v>0</v>
      </c>
      <c r="L216" s="161">
        <f>'VITESSEVL sens 1 '!AG82</f>
        <v>0</v>
      </c>
      <c r="M216" s="161">
        <f>'VITESSEVL sens 1 '!AH82</f>
        <v>0</v>
      </c>
      <c r="N216" s="240">
        <f>'VITESSEVL sens 1 '!AI82</f>
        <v>0</v>
      </c>
      <c r="O216" s="161">
        <f>'VITESSEVL sens 1 '!AK82</f>
        <v>75</v>
      </c>
      <c r="P216" s="161">
        <f>'VITESSEVL sens 1 '!AJ82</f>
        <v>0</v>
      </c>
      <c r="Q216" s="238">
        <f t="shared" si="21"/>
        <v>0</v>
      </c>
    </row>
    <row r="217" spans="1:17" x14ac:dyDescent="0.25">
      <c r="A217" s="239"/>
      <c r="B217" s="234" t="s">
        <v>3</v>
      </c>
      <c r="C217" s="235">
        <f>'VITESSEPL sens 1 '!X82</f>
        <v>0</v>
      </c>
      <c r="D217" s="161">
        <f>'VITESSEPL sens 1 '!Y82</f>
        <v>0</v>
      </c>
      <c r="E217" s="161">
        <f>'VITESSEPL sens 1 '!Z82</f>
        <v>0</v>
      </c>
      <c r="F217" s="161">
        <f>'VITESSEPL sens 1 '!AA82</f>
        <v>0</v>
      </c>
      <c r="G217" s="161">
        <f>'VITESSEPL sens 1 '!AB82</f>
        <v>0</v>
      </c>
      <c r="H217" s="161">
        <f>'VITESSEPL sens 1 '!AC82</f>
        <v>0</v>
      </c>
      <c r="I217" s="161">
        <f>'VITESSEPL sens 1 '!AD82</f>
        <v>0</v>
      </c>
      <c r="J217" s="161">
        <f>'VITESSEPL sens 1 '!AE82</f>
        <v>0</v>
      </c>
      <c r="K217" s="161">
        <f>'VITESSEPL sens 1 '!AF82</f>
        <v>0</v>
      </c>
      <c r="L217" s="161">
        <f>'VITESSEPL sens 1 '!AG82</f>
        <v>0</v>
      </c>
      <c r="M217" s="161">
        <f>'VITESSEPL sens 1 '!AH82</f>
        <v>0</v>
      </c>
      <c r="N217" s="240">
        <f>'VITESSEPL sens 1 '!AI82</f>
        <v>0</v>
      </c>
      <c r="O217" s="161">
        <f>'VITESSEPL sens 1 '!AK82</f>
        <v>0</v>
      </c>
      <c r="P217" s="161">
        <f>'VITESSEPL sens 1 '!AJ82</f>
        <v>0</v>
      </c>
      <c r="Q217" s="238">
        <f t="shared" si="21"/>
        <v>0</v>
      </c>
    </row>
    <row r="218" spans="1:17" x14ac:dyDescent="0.25">
      <c r="A218" s="233">
        <v>0.25</v>
      </c>
      <c r="B218" s="234" t="s">
        <v>2</v>
      </c>
      <c r="C218" s="235">
        <f>'VITESSEVL sens 1 '!X83</f>
        <v>0</v>
      </c>
      <c r="D218" s="161">
        <f>'VITESSEVL sens 1 '!Y83</f>
        <v>0</v>
      </c>
      <c r="E218" s="161">
        <f>'VITESSEVL sens 1 '!Z83</f>
        <v>0</v>
      </c>
      <c r="F218" s="161">
        <f>'VITESSEVL sens 1 '!AA83</f>
        <v>0</v>
      </c>
      <c r="G218" s="161">
        <f>'VITESSEVL sens 1 '!AB83</f>
        <v>0</v>
      </c>
      <c r="H218" s="161">
        <f>'VITESSEVL sens 1 '!AC83</f>
        <v>0</v>
      </c>
      <c r="I218" s="161">
        <f>'VITESSEVL sens 1 '!AD83</f>
        <v>2</v>
      </c>
      <c r="J218" s="161">
        <f>'VITESSEVL sens 1 '!AE83</f>
        <v>0</v>
      </c>
      <c r="K218" s="161">
        <f>'VITESSEVL sens 1 '!AF83</f>
        <v>1</v>
      </c>
      <c r="L218" s="161">
        <f>'VITESSEVL sens 1 '!AG83</f>
        <v>0</v>
      </c>
      <c r="M218" s="161">
        <f>'VITESSEVL sens 1 '!AH83</f>
        <v>0</v>
      </c>
      <c r="N218" s="240">
        <f>'VITESSEVL sens 1 '!AI83</f>
        <v>0</v>
      </c>
      <c r="O218" s="161">
        <f>'VITESSEVL sens 1 '!AK83</f>
        <v>92</v>
      </c>
      <c r="P218" s="161">
        <f>'VITESSEVL sens 1 '!AJ83</f>
        <v>3</v>
      </c>
      <c r="Q218" s="238">
        <f t="shared" si="21"/>
        <v>1</v>
      </c>
    </row>
    <row r="219" spans="1:17" x14ac:dyDescent="0.25">
      <c r="A219" s="239"/>
      <c r="B219" s="234" t="s">
        <v>3</v>
      </c>
      <c r="C219" s="235">
        <f>'VITESSEPL sens 1 '!X83</f>
        <v>0</v>
      </c>
      <c r="D219" s="161">
        <f>'VITESSEPL sens 1 '!Y83</f>
        <v>0</v>
      </c>
      <c r="E219" s="161">
        <f>'VITESSEPL sens 1 '!Z83</f>
        <v>0</v>
      </c>
      <c r="F219" s="161">
        <f>'VITESSEPL sens 1 '!AA83</f>
        <v>0</v>
      </c>
      <c r="G219" s="161">
        <f>'VITESSEPL sens 1 '!AB83</f>
        <v>0</v>
      </c>
      <c r="H219" s="161">
        <f>'VITESSEPL sens 1 '!AC83</f>
        <v>0</v>
      </c>
      <c r="I219" s="161">
        <f>'VITESSEPL sens 1 '!AD83</f>
        <v>0</v>
      </c>
      <c r="J219" s="161">
        <f>'VITESSEPL sens 1 '!AE83</f>
        <v>0</v>
      </c>
      <c r="K219" s="161">
        <f>'VITESSEPL sens 1 '!AF83</f>
        <v>0</v>
      </c>
      <c r="L219" s="161">
        <f>'VITESSEPL sens 1 '!AG83</f>
        <v>0</v>
      </c>
      <c r="M219" s="161">
        <f>'VITESSEPL sens 1 '!AH83</f>
        <v>0</v>
      </c>
      <c r="N219" s="240">
        <f>'VITESSEPL sens 1 '!AI83</f>
        <v>0</v>
      </c>
      <c r="O219" s="161">
        <f>'VITESSEPL sens 1 '!AK83</f>
        <v>0</v>
      </c>
      <c r="P219" s="161">
        <f>'VITESSEPL sens 1 '!AJ83</f>
        <v>0</v>
      </c>
      <c r="Q219" s="238">
        <f t="shared" si="21"/>
        <v>0</v>
      </c>
    </row>
    <row r="220" spans="1:17" x14ac:dyDescent="0.25">
      <c r="A220" s="233">
        <v>0.29166666666666702</v>
      </c>
      <c r="B220" s="234" t="s">
        <v>2</v>
      </c>
      <c r="C220" s="235">
        <f>'VITESSEVL sens 1 '!X84</f>
        <v>0</v>
      </c>
      <c r="D220" s="161">
        <f>'VITESSEVL sens 1 '!Y84</f>
        <v>0</v>
      </c>
      <c r="E220" s="161">
        <f>'VITESSEVL sens 1 '!Z84</f>
        <v>0</v>
      </c>
      <c r="F220" s="161">
        <f>'VITESSEVL sens 1 '!AA84</f>
        <v>0</v>
      </c>
      <c r="G220" s="161">
        <f>'VITESSEVL sens 1 '!AB84</f>
        <v>0</v>
      </c>
      <c r="H220" s="161">
        <f>'VITESSEVL sens 1 '!AC84</f>
        <v>2</v>
      </c>
      <c r="I220" s="161">
        <f>'VITESSEVL sens 1 '!AD84</f>
        <v>1</v>
      </c>
      <c r="J220" s="161">
        <f>'VITESSEVL sens 1 '!AE84</f>
        <v>2</v>
      </c>
      <c r="K220" s="161">
        <f>'VITESSEVL sens 1 '!AF84</f>
        <v>0</v>
      </c>
      <c r="L220" s="161">
        <f>'VITESSEVL sens 1 '!AG84</f>
        <v>0</v>
      </c>
      <c r="M220" s="161">
        <f>'VITESSEVL sens 1 '!AH84</f>
        <v>0</v>
      </c>
      <c r="N220" s="240">
        <f>'VITESSEVL sens 1 '!AI84</f>
        <v>0</v>
      </c>
      <c r="O220" s="161">
        <f>'VITESSEVL sens 1 '!AK84</f>
        <v>85</v>
      </c>
      <c r="P220" s="161">
        <f>'VITESSEVL sens 1 '!AJ84</f>
        <v>3</v>
      </c>
      <c r="Q220" s="238">
        <f t="shared" si="21"/>
        <v>0.6</v>
      </c>
    </row>
    <row r="221" spans="1:17" x14ac:dyDescent="0.25">
      <c r="A221" s="239"/>
      <c r="B221" s="234" t="s">
        <v>3</v>
      </c>
      <c r="C221" s="235">
        <f>'VITESSEPL sens 1 '!X84</f>
        <v>0</v>
      </c>
      <c r="D221" s="161">
        <f>'VITESSEPL sens 1 '!Y84</f>
        <v>0</v>
      </c>
      <c r="E221" s="161">
        <f>'VITESSEPL sens 1 '!Z84</f>
        <v>0</v>
      </c>
      <c r="F221" s="161">
        <f>'VITESSEPL sens 1 '!AA84</f>
        <v>0</v>
      </c>
      <c r="G221" s="161">
        <f>'VITESSEPL sens 1 '!AB84</f>
        <v>0</v>
      </c>
      <c r="H221" s="161">
        <f>'VITESSEPL sens 1 '!AC84</f>
        <v>0</v>
      </c>
      <c r="I221" s="161">
        <f>'VITESSEPL sens 1 '!AD84</f>
        <v>0</v>
      </c>
      <c r="J221" s="161">
        <f>'VITESSEPL sens 1 '!AE84</f>
        <v>0</v>
      </c>
      <c r="K221" s="161">
        <f>'VITESSEPL sens 1 '!AF84</f>
        <v>0</v>
      </c>
      <c r="L221" s="161">
        <f>'VITESSEPL sens 1 '!AG84</f>
        <v>0</v>
      </c>
      <c r="M221" s="161">
        <f>'VITESSEPL sens 1 '!AH84</f>
        <v>0</v>
      </c>
      <c r="N221" s="240">
        <f>'VITESSEPL sens 1 '!AI84</f>
        <v>0</v>
      </c>
      <c r="O221" s="161">
        <f>'VITESSEPL sens 1 '!AK84</f>
        <v>0</v>
      </c>
      <c r="P221" s="161">
        <f>'VITESSEPL sens 1 '!AJ84</f>
        <v>0</v>
      </c>
      <c r="Q221" s="238">
        <f t="shared" si="21"/>
        <v>0</v>
      </c>
    </row>
    <row r="222" spans="1:17" x14ac:dyDescent="0.25">
      <c r="A222" s="233">
        <v>0.33333333333333298</v>
      </c>
      <c r="B222" s="234" t="s">
        <v>2</v>
      </c>
      <c r="C222" s="235">
        <f>'VITESSEVL sens 1 '!X85</f>
        <v>0</v>
      </c>
      <c r="D222" s="161">
        <f>'VITESSEVL sens 1 '!Y85</f>
        <v>0</v>
      </c>
      <c r="E222" s="161">
        <f>'VITESSEVL sens 1 '!Z85</f>
        <v>0</v>
      </c>
      <c r="F222" s="161">
        <f>'VITESSEVL sens 1 '!AA85</f>
        <v>0</v>
      </c>
      <c r="G222" s="161">
        <f>'VITESSEVL sens 1 '!AB85</f>
        <v>1</v>
      </c>
      <c r="H222" s="161">
        <f>'VITESSEVL sens 1 '!AC85</f>
        <v>3</v>
      </c>
      <c r="I222" s="161">
        <f>'VITESSEVL sens 1 '!AD85</f>
        <v>2</v>
      </c>
      <c r="J222" s="161">
        <f>'VITESSEVL sens 1 '!AE85</f>
        <v>2</v>
      </c>
      <c r="K222" s="161">
        <f>'VITESSEVL sens 1 '!AF85</f>
        <v>0</v>
      </c>
      <c r="L222" s="161">
        <f>'VITESSEVL sens 1 '!AG85</f>
        <v>0</v>
      </c>
      <c r="M222" s="161">
        <f>'VITESSEVL sens 1 '!AH85</f>
        <v>1</v>
      </c>
      <c r="N222" s="240">
        <f>'VITESSEVL sens 1 '!AI85</f>
        <v>0</v>
      </c>
      <c r="O222" s="161">
        <f>'VITESSEVL sens 1 '!AK85</f>
        <v>86</v>
      </c>
      <c r="P222" s="161">
        <f>'VITESSEVL sens 1 '!AJ85</f>
        <v>5</v>
      </c>
      <c r="Q222" s="238">
        <f t="shared" si="21"/>
        <v>0.55555555555555558</v>
      </c>
    </row>
    <row r="223" spans="1:17" x14ac:dyDescent="0.25">
      <c r="A223" s="239"/>
      <c r="B223" s="234" t="s">
        <v>3</v>
      </c>
      <c r="C223" s="235">
        <f>'VITESSEPL sens 1 '!X85</f>
        <v>0</v>
      </c>
      <c r="D223" s="161">
        <f>'VITESSEPL sens 1 '!Y85</f>
        <v>0</v>
      </c>
      <c r="E223" s="161">
        <f>'VITESSEPL sens 1 '!Z85</f>
        <v>0</v>
      </c>
      <c r="F223" s="161">
        <f>'VITESSEPL sens 1 '!AA85</f>
        <v>0</v>
      </c>
      <c r="G223" s="161">
        <f>'VITESSEPL sens 1 '!AB85</f>
        <v>0</v>
      </c>
      <c r="H223" s="161">
        <f>'VITESSEPL sens 1 '!AC85</f>
        <v>0</v>
      </c>
      <c r="I223" s="161">
        <f>'VITESSEPL sens 1 '!AD85</f>
        <v>0</v>
      </c>
      <c r="J223" s="161">
        <f>'VITESSEPL sens 1 '!AE85</f>
        <v>0</v>
      </c>
      <c r="K223" s="161">
        <f>'VITESSEPL sens 1 '!AF85</f>
        <v>0</v>
      </c>
      <c r="L223" s="161">
        <f>'VITESSEPL sens 1 '!AG85</f>
        <v>0</v>
      </c>
      <c r="M223" s="161">
        <f>'VITESSEPL sens 1 '!AH85</f>
        <v>0</v>
      </c>
      <c r="N223" s="240">
        <f>'VITESSEPL sens 1 '!AI85</f>
        <v>0</v>
      </c>
      <c r="O223" s="161">
        <f>'VITESSEPL sens 1 '!AK85</f>
        <v>0</v>
      </c>
      <c r="P223" s="161">
        <f>'VITESSEPL sens 1 '!AJ85</f>
        <v>0</v>
      </c>
      <c r="Q223" s="238">
        <f t="shared" si="21"/>
        <v>0</v>
      </c>
    </row>
    <row r="224" spans="1:17" x14ac:dyDescent="0.25">
      <c r="A224" s="233">
        <v>0.375</v>
      </c>
      <c r="B224" s="234" t="s">
        <v>2</v>
      </c>
      <c r="C224" s="235">
        <f>'VITESSEVL sens 1 '!X86</f>
        <v>0</v>
      </c>
      <c r="D224" s="161">
        <f>'VITESSEVL sens 1 '!Y86</f>
        <v>0</v>
      </c>
      <c r="E224" s="161">
        <f>'VITESSEVL sens 1 '!Z86</f>
        <v>0</v>
      </c>
      <c r="F224" s="161">
        <f>'VITESSEVL sens 1 '!AA86</f>
        <v>0</v>
      </c>
      <c r="G224" s="161">
        <f>'VITESSEVL sens 1 '!AB86</f>
        <v>0</v>
      </c>
      <c r="H224" s="161">
        <f>'VITESSEVL sens 1 '!AC86</f>
        <v>2</v>
      </c>
      <c r="I224" s="161">
        <f>'VITESSEVL sens 1 '!AD86</f>
        <v>3</v>
      </c>
      <c r="J224" s="161">
        <f>'VITESSEVL sens 1 '!AE86</f>
        <v>3</v>
      </c>
      <c r="K224" s="161">
        <f>'VITESSEVL sens 1 '!AF86</f>
        <v>2</v>
      </c>
      <c r="L224" s="161">
        <f>'VITESSEVL sens 1 '!AG86</f>
        <v>0</v>
      </c>
      <c r="M224" s="161">
        <f>'VITESSEVL sens 1 '!AH86</f>
        <v>1</v>
      </c>
      <c r="N224" s="240">
        <f>'VITESSEVL sens 1 '!AI86</f>
        <v>0</v>
      </c>
      <c r="O224" s="161">
        <f>'VITESSEVL sens 1 '!AK86</f>
        <v>93</v>
      </c>
      <c r="P224" s="161">
        <f>'VITESSEVL sens 1 '!AJ86</f>
        <v>9</v>
      </c>
      <c r="Q224" s="238">
        <f t="shared" si="21"/>
        <v>0.81818181818181823</v>
      </c>
    </row>
    <row r="225" spans="1:17" x14ac:dyDescent="0.25">
      <c r="A225" s="239"/>
      <c r="B225" s="234" t="s">
        <v>3</v>
      </c>
      <c r="C225" s="235">
        <f>'VITESSEPL sens 1 '!X86</f>
        <v>0</v>
      </c>
      <c r="D225" s="161">
        <f>'VITESSEPL sens 1 '!Y86</f>
        <v>0</v>
      </c>
      <c r="E225" s="161">
        <f>'VITESSEPL sens 1 '!Z86</f>
        <v>0</v>
      </c>
      <c r="F225" s="161">
        <f>'VITESSEPL sens 1 '!AA86</f>
        <v>0</v>
      </c>
      <c r="G225" s="161">
        <f>'VITESSEPL sens 1 '!AB86</f>
        <v>0</v>
      </c>
      <c r="H225" s="161">
        <f>'VITESSEPL sens 1 '!AC86</f>
        <v>0</v>
      </c>
      <c r="I225" s="161">
        <f>'VITESSEPL sens 1 '!AD86</f>
        <v>0</v>
      </c>
      <c r="J225" s="161">
        <f>'VITESSEPL sens 1 '!AE86</f>
        <v>0</v>
      </c>
      <c r="K225" s="161">
        <f>'VITESSEPL sens 1 '!AF86</f>
        <v>0</v>
      </c>
      <c r="L225" s="161">
        <f>'VITESSEPL sens 1 '!AG86</f>
        <v>0</v>
      </c>
      <c r="M225" s="161">
        <f>'VITESSEPL sens 1 '!AH86</f>
        <v>0</v>
      </c>
      <c r="N225" s="240">
        <f>'VITESSEPL sens 1 '!AI86</f>
        <v>0</v>
      </c>
      <c r="O225" s="161">
        <f>'VITESSEPL sens 1 '!AK86</f>
        <v>0</v>
      </c>
      <c r="P225" s="161">
        <f>'VITESSEPL sens 1 '!AJ86</f>
        <v>0</v>
      </c>
      <c r="Q225" s="238">
        <f t="shared" si="21"/>
        <v>0</v>
      </c>
    </row>
    <row r="226" spans="1:17" x14ac:dyDescent="0.25">
      <c r="A226" s="233">
        <v>0.41666666666666702</v>
      </c>
      <c r="B226" s="234" t="s">
        <v>2</v>
      </c>
      <c r="C226" s="235">
        <f>'VITESSEVL sens 1 '!X87</f>
        <v>0</v>
      </c>
      <c r="D226" s="161">
        <f>'VITESSEVL sens 1 '!Y87</f>
        <v>0</v>
      </c>
      <c r="E226" s="161">
        <f>'VITESSEVL sens 1 '!Z87</f>
        <v>0</v>
      </c>
      <c r="F226" s="161">
        <f>'VITESSEVL sens 1 '!AA87</f>
        <v>0</v>
      </c>
      <c r="G226" s="161">
        <f>'VITESSEVL sens 1 '!AB87</f>
        <v>0</v>
      </c>
      <c r="H226" s="161">
        <f>'VITESSEVL sens 1 '!AC87</f>
        <v>4</v>
      </c>
      <c r="I226" s="161">
        <f>'VITESSEVL sens 1 '!AD87</f>
        <v>5</v>
      </c>
      <c r="J226" s="161">
        <f>'VITESSEVL sens 1 '!AE87</f>
        <v>2</v>
      </c>
      <c r="K226" s="161">
        <f>'VITESSEVL sens 1 '!AF87</f>
        <v>3</v>
      </c>
      <c r="L226" s="161">
        <f>'VITESSEVL sens 1 '!AG87</f>
        <v>1</v>
      </c>
      <c r="M226" s="161">
        <f>'VITESSEVL sens 1 '!AH87</f>
        <v>0</v>
      </c>
      <c r="N226" s="240">
        <f>'VITESSEVL sens 1 '!AI87</f>
        <v>0</v>
      </c>
      <c r="O226" s="161">
        <f>'VITESSEVL sens 1 '!AK87</f>
        <v>90</v>
      </c>
      <c r="P226" s="161">
        <f>'VITESSEVL sens 1 '!AJ87</f>
        <v>11</v>
      </c>
      <c r="Q226" s="238">
        <f t="shared" si="21"/>
        <v>0.73333333333333328</v>
      </c>
    </row>
    <row r="227" spans="1:17" x14ac:dyDescent="0.25">
      <c r="A227" s="239"/>
      <c r="B227" s="234" t="s">
        <v>3</v>
      </c>
      <c r="C227" s="235">
        <f>'VITESSEPL sens 1 '!X87</f>
        <v>0</v>
      </c>
      <c r="D227" s="161">
        <f>'VITESSEPL sens 1 '!Y87</f>
        <v>0</v>
      </c>
      <c r="E227" s="161">
        <f>'VITESSEPL sens 1 '!Z87</f>
        <v>0</v>
      </c>
      <c r="F227" s="161">
        <f>'VITESSEPL sens 1 '!AA87</f>
        <v>0</v>
      </c>
      <c r="G227" s="161">
        <f>'VITESSEPL sens 1 '!AB87</f>
        <v>0</v>
      </c>
      <c r="H227" s="161">
        <f>'VITESSEPL sens 1 '!AC87</f>
        <v>0</v>
      </c>
      <c r="I227" s="161">
        <f>'VITESSEPL sens 1 '!AD87</f>
        <v>0</v>
      </c>
      <c r="J227" s="161">
        <f>'VITESSEPL sens 1 '!AE87</f>
        <v>0</v>
      </c>
      <c r="K227" s="161">
        <f>'VITESSEPL sens 1 '!AF87</f>
        <v>0</v>
      </c>
      <c r="L227" s="161">
        <f>'VITESSEPL sens 1 '!AG87</f>
        <v>0</v>
      </c>
      <c r="M227" s="161">
        <f>'VITESSEPL sens 1 '!AH87</f>
        <v>0</v>
      </c>
      <c r="N227" s="240">
        <f>'VITESSEPL sens 1 '!AI87</f>
        <v>0</v>
      </c>
      <c r="O227" s="161">
        <f>'VITESSEPL sens 1 '!AK87</f>
        <v>0</v>
      </c>
      <c r="P227" s="161">
        <f>'VITESSEPL sens 1 '!AJ87</f>
        <v>0</v>
      </c>
      <c r="Q227" s="238">
        <f t="shared" si="21"/>
        <v>0</v>
      </c>
    </row>
    <row r="228" spans="1:17" x14ac:dyDescent="0.25">
      <c r="A228" s="233">
        <v>0.45833333333333298</v>
      </c>
      <c r="B228" s="234" t="s">
        <v>2</v>
      </c>
      <c r="C228" s="235">
        <f>'VITESSEVL sens 1 '!X88</f>
        <v>0</v>
      </c>
      <c r="D228" s="161">
        <f>'VITESSEVL sens 1 '!Y88</f>
        <v>0</v>
      </c>
      <c r="E228" s="161">
        <f>'VITESSEVL sens 1 '!Z88</f>
        <v>0</v>
      </c>
      <c r="F228" s="161">
        <f>'VITESSEVL sens 1 '!AA88</f>
        <v>0</v>
      </c>
      <c r="G228" s="161">
        <f>'VITESSEVL sens 1 '!AB88</f>
        <v>0</v>
      </c>
      <c r="H228" s="161">
        <f>'VITESSEVL sens 1 '!AC88</f>
        <v>1</v>
      </c>
      <c r="I228" s="161">
        <f>'VITESSEVL sens 1 '!AD88</f>
        <v>6</v>
      </c>
      <c r="J228" s="161">
        <f>'VITESSEVL sens 1 '!AE88</f>
        <v>5</v>
      </c>
      <c r="K228" s="161">
        <f>'VITESSEVL sens 1 '!AF88</f>
        <v>1</v>
      </c>
      <c r="L228" s="161">
        <f>'VITESSEVL sens 1 '!AG88</f>
        <v>2</v>
      </c>
      <c r="M228" s="161">
        <f>'VITESSEVL sens 1 '!AH88</f>
        <v>0</v>
      </c>
      <c r="N228" s="240">
        <f>'VITESSEVL sens 1 '!AI88</f>
        <v>0</v>
      </c>
      <c r="O228" s="161">
        <f>'VITESSEVL sens 1 '!AK88</f>
        <v>93</v>
      </c>
      <c r="P228" s="161">
        <f>'VITESSEVL sens 1 '!AJ88</f>
        <v>14</v>
      </c>
      <c r="Q228" s="238">
        <f t="shared" si="21"/>
        <v>0.93333333333333335</v>
      </c>
    </row>
    <row r="229" spans="1:17" x14ac:dyDescent="0.25">
      <c r="A229" s="239"/>
      <c r="B229" s="234" t="s">
        <v>3</v>
      </c>
      <c r="C229" s="235">
        <f>'VITESSEPL sens 1 '!X88</f>
        <v>0</v>
      </c>
      <c r="D229" s="161">
        <f>'VITESSEPL sens 1 '!Y88</f>
        <v>0</v>
      </c>
      <c r="E229" s="161">
        <f>'VITESSEPL sens 1 '!Z88</f>
        <v>0</v>
      </c>
      <c r="F229" s="161">
        <f>'VITESSEPL sens 1 '!AA88</f>
        <v>0</v>
      </c>
      <c r="G229" s="161">
        <f>'VITESSEPL sens 1 '!AB88</f>
        <v>0</v>
      </c>
      <c r="H229" s="161">
        <f>'VITESSEPL sens 1 '!AC88</f>
        <v>0</v>
      </c>
      <c r="I229" s="161">
        <f>'VITESSEPL sens 1 '!AD88</f>
        <v>0</v>
      </c>
      <c r="J229" s="161">
        <f>'VITESSEPL sens 1 '!AE88</f>
        <v>0</v>
      </c>
      <c r="K229" s="161">
        <f>'VITESSEPL sens 1 '!AF88</f>
        <v>0</v>
      </c>
      <c r="L229" s="161">
        <f>'VITESSEPL sens 1 '!AG88</f>
        <v>0</v>
      </c>
      <c r="M229" s="161">
        <f>'VITESSEPL sens 1 '!AH88</f>
        <v>0</v>
      </c>
      <c r="N229" s="240">
        <f>'VITESSEPL sens 1 '!AI88</f>
        <v>0</v>
      </c>
      <c r="O229" s="161">
        <f>'VITESSEPL sens 1 '!AK88</f>
        <v>0</v>
      </c>
      <c r="P229" s="161">
        <f>'VITESSEPL sens 1 '!AJ88</f>
        <v>0</v>
      </c>
      <c r="Q229" s="238">
        <f t="shared" si="21"/>
        <v>0</v>
      </c>
    </row>
    <row r="230" spans="1:17" x14ac:dyDescent="0.25">
      <c r="A230" s="233">
        <v>0.5</v>
      </c>
      <c r="B230" s="234" t="s">
        <v>2</v>
      </c>
      <c r="C230" s="235">
        <f>'VITESSEVL sens 1 '!X89</f>
        <v>0</v>
      </c>
      <c r="D230" s="161">
        <f>'VITESSEVL sens 1 '!Y89</f>
        <v>0</v>
      </c>
      <c r="E230" s="161">
        <f>'VITESSEVL sens 1 '!Z89</f>
        <v>0</v>
      </c>
      <c r="F230" s="161">
        <f>'VITESSEVL sens 1 '!AA89</f>
        <v>0</v>
      </c>
      <c r="G230" s="161">
        <f>'VITESSEVL sens 1 '!AB89</f>
        <v>0</v>
      </c>
      <c r="H230" s="161">
        <f>'VITESSEVL sens 1 '!AC89</f>
        <v>1</v>
      </c>
      <c r="I230" s="161">
        <f>'VITESSEVL sens 1 '!AD89</f>
        <v>1</v>
      </c>
      <c r="J230" s="161">
        <f>'VITESSEVL sens 1 '!AE89</f>
        <v>4</v>
      </c>
      <c r="K230" s="161">
        <f>'VITESSEVL sens 1 '!AF89</f>
        <v>3</v>
      </c>
      <c r="L230" s="161">
        <f>'VITESSEVL sens 1 '!AG89</f>
        <v>1</v>
      </c>
      <c r="M230" s="161">
        <f>'VITESSEVL sens 1 '!AH89</f>
        <v>0</v>
      </c>
      <c r="N230" s="240">
        <f>'VITESSEVL sens 1 '!AI89</f>
        <v>0</v>
      </c>
      <c r="O230" s="161">
        <f>'VITESSEVL sens 1 '!AK89</f>
        <v>97</v>
      </c>
      <c r="P230" s="161">
        <f>'VITESSEVL sens 1 '!AJ89</f>
        <v>9</v>
      </c>
      <c r="Q230" s="238">
        <f t="shared" si="21"/>
        <v>0.9</v>
      </c>
    </row>
    <row r="231" spans="1:17" x14ac:dyDescent="0.25">
      <c r="A231" s="239"/>
      <c r="B231" s="234" t="s">
        <v>3</v>
      </c>
      <c r="C231" s="235">
        <f>'VITESSEPL sens 1 '!X89</f>
        <v>0</v>
      </c>
      <c r="D231" s="161">
        <f>'VITESSEPL sens 1 '!Y89</f>
        <v>0</v>
      </c>
      <c r="E231" s="161">
        <f>'VITESSEPL sens 1 '!Z89</f>
        <v>0</v>
      </c>
      <c r="F231" s="161">
        <f>'VITESSEPL sens 1 '!AA89</f>
        <v>0</v>
      </c>
      <c r="G231" s="161">
        <f>'VITESSEPL sens 1 '!AB89</f>
        <v>0</v>
      </c>
      <c r="H231" s="161">
        <f>'VITESSEPL sens 1 '!AC89</f>
        <v>0</v>
      </c>
      <c r="I231" s="161">
        <f>'VITESSEPL sens 1 '!AD89</f>
        <v>0</v>
      </c>
      <c r="J231" s="161">
        <f>'VITESSEPL sens 1 '!AE89</f>
        <v>1</v>
      </c>
      <c r="K231" s="161">
        <f>'VITESSEPL sens 1 '!AF89</f>
        <v>0</v>
      </c>
      <c r="L231" s="161">
        <f>'VITESSEPL sens 1 '!AG89</f>
        <v>0</v>
      </c>
      <c r="M231" s="161">
        <f>'VITESSEPL sens 1 '!AH89</f>
        <v>0</v>
      </c>
      <c r="N231" s="240">
        <f>'VITESSEPL sens 1 '!AI89</f>
        <v>0</v>
      </c>
      <c r="O231" s="161">
        <f>'VITESSEPL sens 1 '!AK89</f>
        <v>95</v>
      </c>
      <c r="P231" s="161">
        <f>'VITESSEPL sens 1 '!AJ89</f>
        <v>1</v>
      </c>
      <c r="Q231" s="238">
        <f t="shared" si="21"/>
        <v>1</v>
      </c>
    </row>
    <row r="232" spans="1:17" x14ac:dyDescent="0.25">
      <c r="A232" s="233">
        <v>0.54166666666666696</v>
      </c>
      <c r="B232" s="234" t="s">
        <v>2</v>
      </c>
      <c r="C232" s="235">
        <f>'VITESSEVL sens 1 '!X90</f>
        <v>0</v>
      </c>
      <c r="D232" s="161">
        <f>'VITESSEVL sens 1 '!Y90</f>
        <v>0</v>
      </c>
      <c r="E232" s="161">
        <f>'VITESSEVL sens 1 '!Z90</f>
        <v>0</v>
      </c>
      <c r="F232" s="161">
        <f>'VITESSEVL sens 1 '!AA90</f>
        <v>0</v>
      </c>
      <c r="G232" s="161">
        <f>'VITESSEVL sens 1 '!AB90</f>
        <v>0</v>
      </c>
      <c r="H232" s="161">
        <f>'VITESSEVL sens 1 '!AC90</f>
        <v>1</v>
      </c>
      <c r="I232" s="161">
        <f>'VITESSEVL sens 1 '!AD90</f>
        <v>3</v>
      </c>
      <c r="J232" s="161">
        <f>'VITESSEVL sens 1 '!AE90</f>
        <v>7</v>
      </c>
      <c r="K232" s="161">
        <f>'VITESSEVL sens 1 '!AF90</f>
        <v>3</v>
      </c>
      <c r="L232" s="161">
        <f>'VITESSEVL sens 1 '!AG90</f>
        <v>1</v>
      </c>
      <c r="M232" s="161">
        <f>'VITESSEVL sens 1 '!AH90</f>
        <v>1</v>
      </c>
      <c r="N232" s="240">
        <f>'VITESSEVL sens 1 '!AI90</f>
        <v>0</v>
      </c>
      <c r="O232" s="161">
        <f>'VITESSEVL sens 1 '!AK90</f>
        <v>97</v>
      </c>
      <c r="P232" s="161">
        <f>'VITESSEVL sens 1 '!AJ90</f>
        <v>15</v>
      </c>
      <c r="Q232" s="238">
        <f t="shared" si="21"/>
        <v>0.9375</v>
      </c>
    </row>
    <row r="233" spans="1:17" x14ac:dyDescent="0.25">
      <c r="A233" s="239"/>
      <c r="B233" s="234" t="s">
        <v>3</v>
      </c>
      <c r="C233" s="235">
        <f>'VITESSEPL sens 1 '!X90</f>
        <v>0</v>
      </c>
      <c r="D233" s="161">
        <f>'VITESSEPL sens 1 '!Y90</f>
        <v>0</v>
      </c>
      <c r="E233" s="161">
        <f>'VITESSEPL sens 1 '!Z90</f>
        <v>0</v>
      </c>
      <c r="F233" s="161">
        <f>'VITESSEPL sens 1 '!AA90</f>
        <v>0</v>
      </c>
      <c r="G233" s="161">
        <f>'VITESSEPL sens 1 '!AB90</f>
        <v>0</v>
      </c>
      <c r="H233" s="161">
        <f>'VITESSEPL sens 1 '!AC90</f>
        <v>1</v>
      </c>
      <c r="I233" s="161">
        <f>'VITESSEPL sens 1 '!AD90</f>
        <v>0</v>
      </c>
      <c r="J233" s="161">
        <f>'VITESSEPL sens 1 '!AE90</f>
        <v>0</v>
      </c>
      <c r="K233" s="161">
        <f>'VITESSEPL sens 1 '!AF90</f>
        <v>0</v>
      </c>
      <c r="L233" s="161">
        <f>'VITESSEPL sens 1 '!AG90</f>
        <v>0</v>
      </c>
      <c r="M233" s="161">
        <f>'VITESSEPL sens 1 '!AH90</f>
        <v>0</v>
      </c>
      <c r="N233" s="240">
        <f>'VITESSEPL sens 1 '!AI90</f>
        <v>0</v>
      </c>
      <c r="O233" s="161">
        <f>'VITESSEPL sens 1 '!AK90</f>
        <v>75</v>
      </c>
      <c r="P233" s="161">
        <f>'VITESSEPL sens 1 '!AJ90</f>
        <v>0</v>
      </c>
      <c r="Q233" s="238">
        <f t="shared" si="21"/>
        <v>0</v>
      </c>
    </row>
    <row r="234" spans="1:17" x14ac:dyDescent="0.25">
      <c r="A234" s="233">
        <v>0.58333333333333304</v>
      </c>
      <c r="B234" s="234" t="s">
        <v>2</v>
      </c>
      <c r="C234" s="235">
        <f>'VITESSEVL sens 1 '!X91</f>
        <v>0</v>
      </c>
      <c r="D234" s="161">
        <f>'VITESSEVL sens 1 '!Y91</f>
        <v>0</v>
      </c>
      <c r="E234" s="161">
        <f>'VITESSEVL sens 1 '!Z91</f>
        <v>0</v>
      </c>
      <c r="F234" s="161">
        <f>'VITESSEVL sens 1 '!AA91</f>
        <v>0</v>
      </c>
      <c r="G234" s="161">
        <f>'VITESSEVL sens 1 '!AB91</f>
        <v>0</v>
      </c>
      <c r="H234" s="161">
        <f>'VITESSEVL sens 1 '!AC91</f>
        <v>0</v>
      </c>
      <c r="I234" s="161">
        <f>'VITESSEVL sens 1 '!AD91</f>
        <v>4</v>
      </c>
      <c r="J234" s="161">
        <f>'VITESSEVL sens 1 '!AE91</f>
        <v>5</v>
      </c>
      <c r="K234" s="161">
        <f>'VITESSEVL sens 1 '!AF91</f>
        <v>3</v>
      </c>
      <c r="L234" s="161">
        <f>'VITESSEVL sens 1 '!AG91</f>
        <v>1</v>
      </c>
      <c r="M234" s="161">
        <f>'VITESSEVL sens 1 '!AH91</f>
        <v>0</v>
      </c>
      <c r="N234" s="240">
        <f>'VITESSEVL sens 1 '!AI91</f>
        <v>0</v>
      </c>
      <c r="O234" s="161">
        <f>'VITESSEVL sens 1 '!AK91</f>
        <v>96</v>
      </c>
      <c r="P234" s="161">
        <f>'VITESSEVL sens 1 '!AJ91</f>
        <v>13</v>
      </c>
      <c r="Q234" s="238">
        <f t="shared" si="21"/>
        <v>1</v>
      </c>
    </row>
    <row r="235" spans="1:17" x14ac:dyDescent="0.25">
      <c r="A235" s="239"/>
      <c r="B235" s="234" t="s">
        <v>3</v>
      </c>
      <c r="C235" s="235">
        <f>'VITESSEPL sens 1 '!X91</f>
        <v>0</v>
      </c>
      <c r="D235" s="161">
        <f>'VITESSEPL sens 1 '!Y91</f>
        <v>0</v>
      </c>
      <c r="E235" s="161">
        <f>'VITESSEPL sens 1 '!Z91</f>
        <v>0</v>
      </c>
      <c r="F235" s="161">
        <f>'VITESSEPL sens 1 '!AA91</f>
        <v>0</v>
      </c>
      <c r="G235" s="161">
        <f>'VITESSEPL sens 1 '!AB91</f>
        <v>0</v>
      </c>
      <c r="H235" s="161">
        <f>'VITESSEPL sens 1 '!AC91</f>
        <v>0</v>
      </c>
      <c r="I235" s="161">
        <f>'VITESSEPL sens 1 '!AD91</f>
        <v>0</v>
      </c>
      <c r="J235" s="161">
        <f>'VITESSEPL sens 1 '!AE91</f>
        <v>0</v>
      </c>
      <c r="K235" s="161">
        <f>'VITESSEPL sens 1 '!AF91</f>
        <v>0</v>
      </c>
      <c r="L235" s="161">
        <f>'VITESSEPL sens 1 '!AG91</f>
        <v>0</v>
      </c>
      <c r="M235" s="161">
        <f>'VITESSEPL sens 1 '!AH91</f>
        <v>0</v>
      </c>
      <c r="N235" s="240">
        <f>'VITESSEPL sens 1 '!AI91</f>
        <v>0</v>
      </c>
      <c r="O235" s="161">
        <f>'VITESSEPL sens 1 '!AK91</f>
        <v>0</v>
      </c>
      <c r="P235" s="161">
        <f>'VITESSEPL sens 1 '!AJ91</f>
        <v>0</v>
      </c>
      <c r="Q235" s="238">
        <f t="shared" si="21"/>
        <v>0</v>
      </c>
    </row>
    <row r="236" spans="1:17" x14ac:dyDescent="0.25">
      <c r="A236" s="233">
        <v>0.625</v>
      </c>
      <c r="B236" s="234" t="s">
        <v>2</v>
      </c>
      <c r="C236" s="235">
        <f>'VITESSEVL sens 1 '!X92</f>
        <v>0</v>
      </c>
      <c r="D236" s="161">
        <f>'VITESSEVL sens 1 '!Y92</f>
        <v>0</v>
      </c>
      <c r="E236" s="161">
        <f>'VITESSEVL sens 1 '!Z92</f>
        <v>0</v>
      </c>
      <c r="F236" s="161">
        <f>'VITESSEVL sens 1 '!AA92</f>
        <v>0</v>
      </c>
      <c r="G236" s="161">
        <f>'VITESSEVL sens 1 '!AB92</f>
        <v>0</v>
      </c>
      <c r="H236" s="161">
        <f>'VITESSEVL sens 1 '!AC92</f>
        <v>1</v>
      </c>
      <c r="I236" s="161">
        <f>'VITESSEVL sens 1 '!AD92</f>
        <v>10</v>
      </c>
      <c r="J236" s="161">
        <f>'VITESSEVL sens 1 '!AE92</f>
        <v>2</v>
      </c>
      <c r="K236" s="161">
        <f>'VITESSEVL sens 1 '!AF92</f>
        <v>2</v>
      </c>
      <c r="L236" s="161">
        <f>'VITESSEVL sens 1 '!AG92</f>
        <v>0</v>
      </c>
      <c r="M236" s="161">
        <f>'VITESSEVL sens 1 '!AH92</f>
        <v>1</v>
      </c>
      <c r="N236" s="240">
        <f>'VITESSEVL sens 1 '!AI92</f>
        <v>0</v>
      </c>
      <c r="O236" s="161">
        <f>'VITESSEVL sens 1 '!AK92</f>
        <v>91</v>
      </c>
      <c r="P236" s="161">
        <f>'VITESSEVL sens 1 '!AJ92</f>
        <v>15</v>
      </c>
      <c r="Q236" s="238">
        <f t="shared" si="21"/>
        <v>0.9375</v>
      </c>
    </row>
    <row r="237" spans="1:17" x14ac:dyDescent="0.25">
      <c r="A237" s="239"/>
      <c r="B237" s="234" t="s">
        <v>3</v>
      </c>
      <c r="C237" s="235">
        <f>'VITESSEPL sens 1 '!X92</f>
        <v>0</v>
      </c>
      <c r="D237" s="161">
        <f>'VITESSEPL sens 1 '!Y92</f>
        <v>0</v>
      </c>
      <c r="E237" s="161">
        <f>'VITESSEPL sens 1 '!Z92</f>
        <v>0</v>
      </c>
      <c r="F237" s="161">
        <f>'VITESSEPL sens 1 '!AA92</f>
        <v>0</v>
      </c>
      <c r="G237" s="161">
        <f>'VITESSEPL sens 1 '!AB92</f>
        <v>0</v>
      </c>
      <c r="H237" s="161">
        <f>'VITESSEPL sens 1 '!AC92</f>
        <v>0</v>
      </c>
      <c r="I237" s="161">
        <f>'VITESSEPL sens 1 '!AD92</f>
        <v>0</v>
      </c>
      <c r="J237" s="161">
        <f>'VITESSEPL sens 1 '!AE92</f>
        <v>0</v>
      </c>
      <c r="K237" s="161">
        <f>'VITESSEPL sens 1 '!AF92</f>
        <v>0</v>
      </c>
      <c r="L237" s="161">
        <f>'VITESSEPL sens 1 '!AG92</f>
        <v>0</v>
      </c>
      <c r="M237" s="161">
        <f>'VITESSEPL sens 1 '!AH92</f>
        <v>0</v>
      </c>
      <c r="N237" s="240">
        <f>'VITESSEPL sens 1 '!AI92</f>
        <v>0</v>
      </c>
      <c r="O237" s="161">
        <f>'VITESSEPL sens 1 '!AK92</f>
        <v>0</v>
      </c>
      <c r="P237" s="161">
        <f>'VITESSEPL sens 1 '!AJ92</f>
        <v>0</v>
      </c>
      <c r="Q237" s="238">
        <f t="shared" si="21"/>
        <v>0</v>
      </c>
    </row>
    <row r="238" spans="1:17" x14ac:dyDescent="0.25">
      <c r="A238" s="233">
        <v>0.66666666666666696</v>
      </c>
      <c r="B238" s="234" t="s">
        <v>2</v>
      </c>
      <c r="C238" s="235">
        <f>'VITESSEVL sens 1 '!X93</f>
        <v>0</v>
      </c>
      <c r="D238" s="161">
        <f>'VITESSEVL sens 1 '!Y93</f>
        <v>0</v>
      </c>
      <c r="E238" s="161">
        <f>'VITESSEVL sens 1 '!Z93</f>
        <v>0</v>
      </c>
      <c r="F238" s="161">
        <f>'VITESSEVL sens 1 '!AA93</f>
        <v>0</v>
      </c>
      <c r="G238" s="161">
        <f>'VITESSEVL sens 1 '!AB93</f>
        <v>0</v>
      </c>
      <c r="H238" s="161">
        <f>'VITESSEVL sens 1 '!AC93</f>
        <v>3</v>
      </c>
      <c r="I238" s="161">
        <f>'VITESSEVL sens 1 '!AD93</f>
        <v>4</v>
      </c>
      <c r="J238" s="161">
        <f>'VITESSEVL sens 1 '!AE93</f>
        <v>4</v>
      </c>
      <c r="K238" s="161">
        <f>'VITESSEVL sens 1 '!AF93</f>
        <v>5</v>
      </c>
      <c r="L238" s="161">
        <f>'VITESSEVL sens 1 '!AG93</f>
        <v>0</v>
      </c>
      <c r="M238" s="161">
        <f>'VITESSEVL sens 1 '!AH93</f>
        <v>0</v>
      </c>
      <c r="N238" s="240">
        <f>'VITESSEVL sens 1 '!AI93</f>
        <v>0</v>
      </c>
      <c r="O238" s="161">
        <f>'VITESSEVL sens 1 '!AK93</f>
        <v>92</v>
      </c>
      <c r="P238" s="161">
        <f>'VITESSEVL sens 1 '!AJ93</f>
        <v>13</v>
      </c>
      <c r="Q238" s="238">
        <f t="shared" si="21"/>
        <v>0.8125</v>
      </c>
    </row>
    <row r="239" spans="1:17" x14ac:dyDescent="0.25">
      <c r="A239" s="239"/>
      <c r="B239" s="234" t="s">
        <v>3</v>
      </c>
      <c r="C239" s="235">
        <f>'VITESSEPL sens 1 '!X93</f>
        <v>0</v>
      </c>
      <c r="D239" s="161">
        <f>'VITESSEPL sens 1 '!Y93</f>
        <v>0</v>
      </c>
      <c r="E239" s="161">
        <f>'VITESSEPL sens 1 '!Z93</f>
        <v>0</v>
      </c>
      <c r="F239" s="161">
        <f>'VITESSEPL sens 1 '!AA93</f>
        <v>0</v>
      </c>
      <c r="G239" s="161">
        <f>'VITESSEPL sens 1 '!AB93</f>
        <v>0</v>
      </c>
      <c r="H239" s="161">
        <f>'VITESSEPL sens 1 '!AC93</f>
        <v>1</v>
      </c>
      <c r="I239" s="161">
        <f>'VITESSEPL sens 1 '!AD93</f>
        <v>0</v>
      </c>
      <c r="J239" s="161">
        <f>'VITESSEPL sens 1 '!AE93</f>
        <v>0</v>
      </c>
      <c r="K239" s="161">
        <f>'VITESSEPL sens 1 '!AF93</f>
        <v>0</v>
      </c>
      <c r="L239" s="161">
        <f>'VITESSEPL sens 1 '!AG93</f>
        <v>0</v>
      </c>
      <c r="M239" s="161">
        <f>'VITESSEPL sens 1 '!AH93</f>
        <v>0</v>
      </c>
      <c r="N239" s="240">
        <f>'VITESSEPL sens 1 '!AI93</f>
        <v>0</v>
      </c>
      <c r="O239" s="161">
        <f>'VITESSEPL sens 1 '!AK93</f>
        <v>75</v>
      </c>
      <c r="P239" s="161">
        <f>'VITESSEPL sens 1 '!AJ93</f>
        <v>0</v>
      </c>
      <c r="Q239" s="238">
        <f t="shared" si="21"/>
        <v>0</v>
      </c>
    </row>
    <row r="240" spans="1:17" x14ac:dyDescent="0.25">
      <c r="A240" s="233">
        <v>0.70833333333333304</v>
      </c>
      <c r="B240" s="234" t="s">
        <v>2</v>
      </c>
      <c r="C240" s="235">
        <f>'VITESSEVL sens 1 '!X94</f>
        <v>1</v>
      </c>
      <c r="D240" s="161">
        <f>'VITESSEVL sens 1 '!Y94</f>
        <v>0</v>
      </c>
      <c r="E240" s="161">
        <f>'VITESSEVL sens 1 '!Z94</f>
        <v>0</v>
      </c>
      <c r="F240" s="161">
        <f>'VITESSEVL sens 1 '!AA94</f>
        <v>0</v>
      </c>
      <c r="G240" s="161">
        <f>'VITESSEVL sens 1 '!AB94</f>
        <v>1</v>
      </c>
      <c r="H240" s="161">
        <f>'VITESSEVL sens 1 '!AC94</f>
        <v>2</v>
      </c>
      <c r="I240" s="161">
        <f>'VITESSEVL sens 1 '!AD94</f>
        <v>9</v>
      </c>
      <c r="J240" s="161">
        <f>'VITESSEVL sens 1 '!AE94</f>
        <v>14</v>
      </c>
      <c r="K240" s="161">
        <f>'VITESSEVL sens 1 '!AF94</f>
        <v>5</v>
      </c>
      <c r="L240" s="161">
        <f>'VITESSEVL sens 1 '!AG94</f>
        <v>3</v>
      </c>
      <c r="M240" s="161">
        <f>'VITESSEVL sens 1 '!AH94</f>
        <v>0</v>
      </c>
      <c r="N240" s="240">
        <f>'VITESSEVL sens 1 '!AI94</f>
        <v>0</v>
      </c>
      <c r="O240" s="161">
        <f>'VITESSEVL sens 1 '!AK94</f>
        <v>91</v>
      </c>
      <c r="P240" s="161">
        <f>'VITESSEVL sens 1 '!AJ94</f>
        <v>31</v>
      </c>
      <c r="Q240" s="238">
        <f t="shared" si="21"/>
        <v>0.88571428571428568</v>
      </c>
    </row>
    <row r="241" spans="1:17" x14ac:dyDescent="0.25">
      <c r="A241" s="239"/>
      <c r="B241" s="234" t="s">
        <v>3</v>
      </c>
      <c r="C241" s="235">
        <f>'VITESSEPL sens 1 '!X94</f>
        <v>0</v>
      </c>
      <c r="D241" s="161">
        <f>'VITESSEPL sens 1 '!Y94</f>
        <v>0</v>
      </c>
      <c r="E241" s="161">
        <f>'VITESSEPL sens 1 '!Z94</f>
        <v>0</v>
      </c>
      <c r="F241" s="161">
        <f>'VITESSEPL sens 1 '!AA94</f>
        <v>0</v>
      </c>
      <c r="G241" s="161">
        <f>'VITESSEPL sens 1 '!AB94</f>
        <v>0</v>
      </c>
      <c r="H241" s="161">
        <f>'VITESSEPL sens 1 '!AC94</f>
        <v>0</v>
      </c>
      <c r="I241" s="161">
        <f>'VITESSEPL sens 1 '!AD94</f>
        <v>1</v>
      </c>
      <c r="J241" s="161">
        <f>'VITESSEPL sens 1 '!AE94</f>
        <v>0</v>
      </c>
      <c r="K241" s="161">
        <f>'VITESSEPL sens 1 '!AF94</f>
        <v>0</v>
      </c>
      <c r="L241" s="161">
        <f>'VITESSEPL sens 1 '!AG94</f>
        <v>0</v>
      </c>
      <c r="M241" s="161">
        <f>'VITESSEPL sens 1 '!AH94</f>
        <v>0</v>
      </c>
      <c r="N241" s="240">
        <f>'VITESSEPL sens 1 '!AI94</f>
        <v>0</v>
      </c>
      <c r="O241" s="161">
        <f>'VITESSEPL sens 1 '!AK94</f>
        <v>85</v>
      </c>
      <c r="P241" s="161">
        <f>'VITESSEPL sens 1 '!AJ94</f>
        <v>1</v>
      </c>
      <c r="Q241" s="238">
        <f t="shared" si="21"/>
        <v>1</v>
      </c>
    </row>
    <row r="242" spans="1:17" x14ac:dyDescent="0.25">
      <c r="A242" s="233">
        <v>0.75</v>
      </c>
      <c r="B242" s="234" t="s">
        <v>2</v>
      </c>
      <c r="C242" s="235">
        <f>'VITESSEVL sens 1 '!X95</f>
        <v>1</v>
      </c>
      <c r="D242" s="161">
        <f>'VITESSEVL sens 1 '!Y95</f>
        <v>0</v>
      </c>
      <c r="E242" s="161">
        <f>'VITESSEVL sens 1 '!Z95</f>
        <v>0</v>
      </c>
      <c r="F242" s="161">
        <f>'VITESSEVL sens 1 '!AA95</f>
        <v>0</v>
      </c>
      <c r="G242" s="161">
        <f>'VITESSEVL sens 1 '!AB95</f>
        <v>1</v>
      </c>
      <c r="H242" s="161">
        <f>'VITESSEVL sens 1 '!AC95</f>
        <v>1</v>
      </c>
      <c r="I242" s="161">
        <f>'VITESSEVL sens 1 '!AD95</f>
        <v>9</v>
      </c>
      <c r="J242" s="161">
        <f>'VITESSEVL sens 1 '!AE95</f>
        <v>3</v>
      </c>
      <c r="K242" s="161">
        <f>'VITESSEVL sens 1 '!AF95</f>
        <v>5</v>
      </c>
      <c r="L242" s="161">
        <f>'VITESSEVL sens 1 '!AG95</f>
        <v>0</v>
      </c>
      <c r="M242" s="161">
        <f>'VITESSEVL sens 1 '!AH95</f>
        <v>2</v>
      </c>
      <c r="N242" s="240">
        <f>'VITESSEVL sens 1 '!AI95</f>
        <v>0</v>
      </c>
      <c r="O242" s="161">
        <f>'VITESSEVL sens 1 '!AK95</f>
        <v>90</v>
      </c>
      <c r="P242" s="161">
        <f>'VITESSEVL sens 1 '!AJ95</f>
        <v>19</v>
      </c>
      <c r="Q242" s="238">
        <f t="shared" si="21"/>
        <v>0.86363636363636365</v>
      </c>
    </row>
    <row r="243" spans="1:17" x14ac:dyDescent="0.25">
      <c r="A243" s="239"/>
      <c r="B243" s="234" t="s">
        <v>3</v>
      </c>
      <c r="C243" s="235">
        <f>'VITESSEPL sens 1 '!X95</f>
        <v>0</v>
      </c>
      <c r="D243" s="161">
        <f>'VITESSEPL sens 1 '!Y95</f>
        <v>0</v>
      </c>
      <c r="E243" s="161">
        <f>'VITESSEPL sens 1 '!Z95</f>
        <v>0</v>
      </c>
      <c r="F243" s="161">
        <f>'VITESSEPL sens 1 '!AA95</f>
        <v>0</v>
      </c>
      <c r="G243" s="161">
        <f>'VITESSEPL sens 1 '!AB95</f>
        <v>0</v>
      </c>
      <c r="H243" s="161">
        <f>'VITESSEPL sens 1 '!AC95</f>
        <v>0</v>
      </c>
      <c r="I243" s="161">
        <f>'VITESSEPL sens 1 '!AD95</f>
        <v>0</v>
      </c>
      <c r="J243" s="161">
        <f>'VITESSEPL sens 1 '!AE95</f>
        <v>1</v>
      </c>
      <c r="K243" s="161">
        <f>'VITESSEPL sens 1 '!AF95</f>
        <v>0</v>
      </c>
      <c r="L243" s="161">
        <f>'VITESSEPL sens 1 '!AG95</f>
        <v>0</v>
      </c>
      <c r="M243" s="161">
        <f>'VITESSEPL sens 1 '!AH95</f>
        <v>0</v>
      </c>
      <c r="N243" s="240">
        <f>'VITESSEPL sens 1 '!AI95</f>
        <v>0</v>
      </c>
      <c r="O243" s="161">
        <f>'VITESSEPL sens 1 '!AK95</f>
        <v>95</v>
      </c>
      <c r="P243" s="161">
        <f>'VITESSEPL sens 1 '!AJ95</f>
        <v>1</v>
      </c>
      <c r="Q243" s="238">
        <f t="shared" si="21"/>
        <v>1</v>
      </c>
    </row>
    <row r="244" spans="1:17" x14ac:dyDescent="0.25">
      <c r="A244" s="233">
        <v>0.79166666666666696</v>
      </c>
      <c r="B244" s="234" t="s">
        <v>2</v>
      </c>
      <c r="C244" s="235">
        <f>'VITESSEVL sens 1 '!X96</f>
        <v>0</v>
      </c>
      <c r="D244" s="161">
        <f>'VITESSEVL sens 1 '!Y96</f>
        <v>0</v>
      </c>
      <c r="E244" s="161">
        <f>'VITESSEVL sens 1 '!Z96</f>
        <v>0</v>
      </c>
      <c r="F244" s="161">
        <f>'VITESSEVL sens 1 '!AA96</f>
        <v>0</v>
      </c>
      <c r="G244" s="161">
        <f>'VITESSEVL sens 1 '!AB96</f>
        <v>0</v>
      </c>
      <c r="H244" s="161">
        <f>'VITESSEVL sens 1 '!AC96</f>
        <v>3</v>
      </c>
      <c r="I244" s="161">
        <f>'VITESSEVL sens 1 '!AD96</f>
        <v>0</v>
      </c>
      <c r="J244" s="161">
        <f>'VITESSEVL sens 1 '!AE96</f>
        <v>2</v>
      </c>
      <c r="K244" s="161">
        <f>'VITESSEVL sens 1 '!AF96</f>
        <v>6</v>
      </c>
      <c r="L244" s="161">
        <f>'VITESSEVL sens 1 '!AG96</f>
        <v>0</v>
      </c>
      <c r="M244" s="161">
        <f>'VITESSEVL sens 1 '!AH96</f>
        <v>0</v>
      </c>
      <c r="N244" s="240">
        <f>'VITESSEVL sens 1 '!AI96</f>
        <v>0</v>
      </c>
      <c r="O244" s="161">
        <f>'VITESSEVL sens 1 '!AK96</f>
        <v>95</v>
      </c>
      <c r="P244" s="161">
        <f>'VITESSEVL sens 1 '!AJ96</f>
        <v>8</v>
      </c>
      <c r="Q244" s="238">
        <f t="shared" si="21"/>
        <v>0.72727272727272729</v>
      </c>
    </row>
    <row r="245" spans="1:17" x14ac:dyDescent="0.25">
      <c r="A245" s="239"/>
      <c r="B245" s="234" t="s">
        <v>3</v>
      </c>
      <c r="C245" s="235">
        <f>'VITESSEPL sens 1 '!X96</f>
        <v>0</v>
      </c>
      <c r="D245" s="161">
        <f>'VITESSEPL sens 1 '!Y96</f>
        <v>0</v>
      </c>
      <c r="E245" s="161">
        <f>'VITESSEPL sens 1 '!Z96</f>
        <v>0</v>
      </c>
      <c r="F245" s="161">
        <f>'VITESSEPL sens 1 '!AA96</f>
        <v>0</v>
      </c>
      <c r="G245" s="161">
        <f>'VITESSEPL sens 1 '!AB96</f>
        <v>0</v>
      </c>
      <c r="H245" s="161">
        <f>'VITESSEPL sens 1 '!AC96</f>
        <v>0</v>
      </c>
      <c r="I245" s="161">
        <f>'VITESSEPL sens 1 '!AD96</f>
        <v>0</v>
      </c>
      <c r="J245" s="161">
        <f>'VITESSEPL sens 1 '!AE96</f>
        <v>0</v>
      </c>
      <c r="K245" s="161">
        <f>'VITESSEPL sens 1 '!AF96</f>
        <v>0</v>
      </c>
      <c r="L245" s="161">
        <f>'VITESSEPL sens 1 '!AG96</f>
        <v>0</v>
      </c>
      <c r="M245" s="161">
        <f>'VITESSEPL sens 1 '!AH96</f>
        <v>0</v>
      </c>
      <c r="N245" s="240">
        <f>'VITESSEPL sens 1 '!AI96</f>
        <v>0</v>
      </c>
      <c r="O245" s="161">
        <f>'VITESSEPL sens 1 '!AK96</f>
        <v>0</v>
      </c>
      <c r="P245" s="161">
        <f>'VITESSEPL sens 1 '!AJ96</f>
        <v>0</v>
      </c>
      <c r="Q245" s="238">
        <f t="shared" si="21"/>
        <v>0</v>
      </c>
    </row>
    <row r="246" spans="1:17" x14ac:dyDescent="0.25">
      <c r="A246" s="233">
        <v>0.83333333333333304</v>
      </c>
      <c r="B246" s="234" t="s">
        <v>2</v>
      </c>
      <c r="C246" s="235">
        <f>'VITESSEVL sens 1 '!X97</f>
        <v>0</v>
      </c>
      <c r="D246" s="161">
        <f>'VITESSEVL sens 1 '!Y97</f>
        <v>0</v>
      </c>
      <c r="E246" s="161">
        <f>'VITESSEVL sens 1 '!Z97</f>
        <v>0</v>
      </c>
      <c r="F246" s="161">
        <f>'VITESSEVL sens 1 '!AA97</f>
        <v>0</v>
      </c>
      <c r="G246" s="161">
        <f>'VITESSEVL sens 1 '!AB97</f>
        <v>0</v>
      </c>
      <c r="H246" s="161">
        <f>'VITESSEVL sens 1 '!AC97</f>
        <v>0</v>
      </c>
      <c r="I246" s="161">
        <f>'VITESSEVL sens 1 '!AD97</f>
        <v>2</v>
      </c>
      <c r="J246" s="161">
        <f>'VITESSEVL sens 1 '!AE97</f>
        <v>1</v>
      </c>
      <c r="K246" s="161">
        <f>'VITESSEVL sens 1 '!AF97</f>
        <v>4</v>
      </c>
      <c r="L246" s="161">
        <f>'VITESSEVL sens 1 '!AG97</f>
        <v>1</v>
      </c>
      <c r="M246" s="161">
        <f>'VITESSEVL sens 1 '!AH97</f>
        <v>0</v>
      </c>
      <c r="N246" s="240">
        <f>'VITESSEVL sens 1 '!AI97</f>
        <v>0</v>
      </c>
      <c r="O246" s="161">
        <f>'VITESSEVL sens 1 '!AK97</f>
        <v>100</v>
      </c>
      <c r="P246" s="161">
        <f>'VITESSEVL sens 1 '!AJ97</f>
        <v>8</v>
      </c>
      <c r="Q246" s="238">
        <f t="shared" si="21"/>
        <v>1</v>
      </c>
    </row>
    <row r="247" spans="1:17" x14ac:dyDescent="0.25">
      <c r="A247" s="239"/>
      <c r="B247" s="234" t="s">
        <v>3</v>
      </c>
      <c r="C247" s="235">
        <f>'VITESSEPL sens 1 '!X97</f>
        <v>0</v>
      </c>
      <c r="D247" s="161">
        <f>'VITESSEPL sens 1 '!Y97</f>
        <v>0</v>
      </c>
      <c r="E247" s="161">
        <f>'VITESSEPL sens 1 '!Z97</f>
        <v>0</v>
      </c>
      <c r="F247" s="161">
        <f>'VITESSEPL sens 1 '!AA97</f>
        <v>0</v>
      </c>
      <c r="G247" s="161">
        <f>'VITESSEPL sens 1 '!AB97</f>
        <v>0</v>
      </c>
      <c r="H247" s="161">
        <f>'VITESSEPL sens 1 '!AC97</f>
        <v>0</v>
      </c>
      <c r="I247" s="161">
        <f>'VITESSEPL sens 1 '!AD97</f>
        <v>0</v>
      </c>
      <c r="J247" s="161">
        <f>'VITESSEPL sens 1 '!AE97</f>
        <v>0</v>
      </c>
      <c r="K247" s="161">
        <f>'VITESSEPL sens 1 '!AF97</f>
        <v>0</v>
      </c>
      <c r="L247" s="161">
        <f>'VITESSEPL sens 1 '!AG97</f>
        <v>0</v>
      </c>
      <c r="M247" s="161">
        <f>'VITESSEPL sens 1 '!AH97</f>
        <v>0</v>
      </c>
      <c r="N247" s="240">
        <f>'VITESSEPL sens 1 '!AI97</f>
        <v>0</v>
      </c>
      <c r="O247" s="161">
        <f>'VITESSEPL sens 1 '!AK97</f>
        <v>0</v>
      </c>
      <c r="P247" s="161">
        <f>'VITESSEPL sens 1 '!AJ97</f>
        <v>0</v>
      </c>
      <c r="Q247" s="238">
        <f t="shared" si="21"/>
        <v>0</v>
      </c>
    </row>
    <row r="248" spans="1:17" x14ac:dyDescent="0.25">
      <c r="A248" s="233">
        <v>0.875</v>
      </c>
      <c r="B248" s="234" t="s">
        <v>2</v>
      </c>
      <c r="C248" s="235">
        <f>'VITESSEVL sens 1 '!X98</f>
        <v>0</v>
      </c>
      <c r="D248" s="161">
        <f>'VITESSEVL sens 1 '!Y98</f>
        <v>0</v>
      </c>
      <c r="E248" s="161">
        <f>'VITESSEVL sens 1 '!Z98</f>
        <v>0</v>
      </c>
      <c r="F248" s="161">
        <f>'VITESSEVL sens 1 '!AA98</f>
        <v>0</v>
      </c>
      <c r="G248" s="161">
        <f>'VITESSEVL sens 1 '!AB98</f>
        <v>0</v>
      </c>
      <c r="H248" s="161">
        <f>'VITESSEVL sens 1 '!AC98</f>
        <v>0</v>
      </c>
      <c r="I248" s="161">
        <f>'VITESSEVL sens 1 '!AD98</f>
        <v>1</v>
      </c>
      <c r="J248" s="161">
        <f>'VITESSEVL sens 1 '!AE98</f>
        <v>4</v>
      </c>
      <c r="K248" s="161">
        <f>'VITESSEVL sens 1 '!AF98</f>
        <v>2</v>
      </c>
      <c r="L248" s="161">
        <f>'VITESSEVL sens 1 '!AG98</f>
        <v>0</v>
      </c>
      <c r="M248" s="161">
        <f>'VITESSEVL sens 1 '!AH98</f>
        <v>0</v>
      </c>
      <c r="N248" s="240">
        <f>'VITESSEVL sens 1 '!AI98</f>
        <v>0</v>
      </c>
      <c r="O248" s="161">
        <f>'VITESSEVL sens 1 '!AK98</f>
        <v>96</v>
      </c>
      <c r="P248" s="161">
        <f>'VITESSEVL sens 1 '!AJ98</f>
        <v>7</v>
      </c>
      <c r="Q248" s="238">
        <f t="shared" si="21"/>
        <v>1</v>
      </c>
    </row>
    <row r="249" spans="1:17" x14ac:dyDescent="0.25">
      <c r="A249" s="239"/>
      <c r="B249" s="234" t="s">
        <v>3</v>
      </c>
      <c r="C249" s="235">
        <f>'VITESSEPL sens 1 '!X98</f>
        <v>0</v>
      </c>
      <c r="D249" s="161">
        <f>'VITESSEPL sens 1 '!Y98</f>
        <v>0</v>
      </c>
      <c r="E249" s="161">
        <f>'VITESSEPL sens 1 '!Z98</f>
        <v>0</v>
      </c>
      <c r="F249" s="161">
        <f>'VITESSEPL sens 1 '!AA98</f>
        <v>0</v>
      </c>
      <c r="G249" s="161">
        <f>'VITESSEPL sens 1 '!AB98</f>
        <v>0</v>
      </c>
      <c r="H249" s="161">
        <f>'VITESSEPL sens 1 '!AC98</f>
        <v>0</v>
      </c>
      <c r="I249" s="161">
        <f>'VITESSEPL sens 1 '!AD98</f>
        <v>0</v>
      </c>
      <c r="J249" s="161">
        <f>'VITESSEPL sens 1 '!AE98</f>
        <v>0</v>
      </c>
      <c r="K249" s="161">
        <f>'VITESSEPL sens 1 '!AF98</f>
        <v>0</v>
      </c>
      <c r="L249" s="161">
        <f>'VITESSEPL sens 1 '!AG98</f>
        <v>0</v>
      </c>
      <c r="M249" s="161">
        <f>'VITESSEPL sens 1 '!AH98</f>
        <v>0</v>
      </c>
      <c r="N249" s="240">
        <f>'VITESSEPL sens 1 '!AI98</f>
        <v>0</v>
      </c>
      <c r="O249" s="161">
        <f>'VITESSEPL sens 1 '!AK98</f>
        <v>0</v>
      </c>
      <c r="P249" s="161">
        <f>'VITESSEPL sens 1 '!AJ98</f>
        <v>0</v>
      </c>
      <c r="Q249" s="238">
        <f t="shared" si="21"/>
        <v>0</v>
      </c>
    </row>
    <row r="250" spans="1:17" x14ac:dyDescent="0.25">
      <c r="A250" s="233">
        <v>0.91666666666666696</v>
      </c>
      <c r="B250" s="234" t="s">
        <v>2</v>
      </c>
      <c r="C250" s="235">
        <f>'VITESSEVL sens 1 '!X99</f>
        <v>0</v>
      </c>
      <c r="D250" s="161">
        <f>'VITESSEVL sens 1 '!Y99</f>
        <v>0</v>
      </c>
      <c r="E250" s="161">
        <f>'VITESSEVL sens 1 '!Z99</f>
        <v>0</v>
      </c>
      <c r="F250" s="161">
        <f>'VITESSEVL sens 1 '!AA99</f>
        <v>0</v>
      </c>
      <c r="G250" s="161">
        <f>'VITESSEVL sens 1 '!AB99</f>
        <v>0</v>
      </c>
      <c r="H250" s="161">
        <f>'VITESSEVL sens 1 '!AC99</f>
        <v>1</v>
      </c>
      <c r="I250" s="161">
        <f>'VITESSEVL sens 1 '!AD99</f>
        <v>1</v>
      </c>
      <c r="J250" s="161">
        <f>'VITESSEVL sens 1 '!AE99</f>
        <v>2</v>
      </c>
      <c r="K250" s="161">
        <f>'VITESSEVL sens 1 '!AF99</f>
        <v>2</v>
      </c>
      <c r="L250" s="161">
        <f>'VITESSEVL sens 1 '!AG99</f>
        <v>0</v>
      </c>
      <c r="M250" s="161">
        <f>'VITESSEVL sens 1 '!AH99</f>
        <v>0</v>
      </c>
      <c r="N250" s="240">
        <f>'VITESSEVL sens 1 '!AI99</f>
        <v>0</v>
      </c>
      <c r="O250" s="161">
        <f>'VITESSEVL sens 1 '!AK99</f>
        <v>93</v>
      </c>
      <c r="P250" s="161">
        <f>'VITESSEVL sens 1 '!AJ99</f>
        <v>5</v>
      </c>
      <c r="Q250" s="238">
        <f t="shared" si="21"/>
        <v>0.83333333333333337</v>
      </c>
    </row>
    <row r="251" spans="1:17" x14ac:dyDescent="0.25">
      <c r="A251" s="239"/>
      <c r="B251" s="234" t="s">
        <v>3</v>
      </c>
      <c r="C251" s="235">
        <f>'VITESSEPL sens 1 '!X99</f>
        <v>0</v>
      </c>
      <c r="D251" s="161">
        <f>'VITESSEPL sens 1 '!Y99</f>
        <v>0</v>
      </c>
      <c r="E251" s="161">
        <f>'VITESSEPL sens 1 '!Z99</f>
        <v>0</v>
      </c>
      <c r="F251" s="161">
        <f>'VITESSEPL sens 1 '!AA99</f>
        <v>0</v>
      </c>
      <c r="G251" s="161">
        <f>'VITESSEPL sens 1 '!AB99</f>
        <v>0</v>
      </c>
      <c r="H251" s="161">
        <f>'VITESSEPL sens 1 '!AC99</f>
        <v>0</v>
      </c>
      <c r="I251" s="161">
        <f>'VITESSEPL sens 1 '!AD99</f>
        <v>0</v>
      </c>
      <c r="J251" s="161">
        <f>'VITESSEPL sens 1 '!AE99</f>
        <v>0</v>
      </c>
      <c r="K251" s="161">
        <f>'VITESSEPL sens 1 '!AF99</f>
        <v>0</v>
      </c>
      <c r="L251" s="161">
        <f>'VITESSEPL sens 1 '!AG99</f>
        <v>0</v>
      </c>
      <c r="M251" s="161">
        <f>'VITESSEPL sens 1 '!AH99</f>
        <v>0</v>
      </c>
      <c r="N251" s="240">
        <f>'VITESSEPL sens 1 '!AI99</f>
        <v>0</v>
      </c>
      <c r="O251" s="161">
        <f>'VITESSEPL sens 1 '!AK99</f>
        <v>0</v>
      </c>
      <c r="P251" s="161">
        <f>'VITESSEPL sens 1 '!AJ99</f>
        <v>0</v>
      </c>
      <c r="Q251" s="238">
        <f t="shared" si="21"/>
        <v>0</v>
      </c>
    </row>
    <row r="252" spans="1:17" x14ac:dyDescent="0.25">
      <c r="A252" s="233">
        <v>0.95833333333333304</v>
      </c>
      <c r="B252" s="234" t="s">
        <v>2</v>
      </c>
      <c r="C252" s="235">
        <f>'VITESSEVL sens 1 '!X100</f>
        <v>0</v>
      </c>
      <c r="D252" s="161">
        <f>'VITESSEVL sens 1 '!Y100</f>
        <v>0</v>
      </c>
      <c r="E252" s="161">
        <f>'VITESSEVL sens 1 '!Z100</f>
        <v>0</v>
      </c>
      <c r="F252" s="161">
        <f>'VITESSEVL sens 1 '!AA100</f>
        <v>0</v>
      </c>
      <c r="G252" s="161">
        <f>'VITESSEVL sens 1 '!AB100</f>
        <v>0</v>
      </c>
      <c r="H252" s="161">
        <f>'VITESSEVL sens 1 '!AC100</f>
        <v>0</v>
      </c>
      <c r="I252" s="161">
        <f>'VITESSEVL sens 1 '!AD100</f>
        <v>1</v>
      </c>
      <c r="J252" s="161">
        <f>'VITESSEVL sens 1 '!AE100</f>
        <v>0</v>
      </c>
      <c r="K252" s="161">
        <f>'VITESSEVL sens 1 '!AF100</f>
        <v>0</v>
      </c>
      <c r="L252" s="161">
        <f>'VITESSEVL sens 1 '!AG100</f>
        <v>0</v>
      </c>
      <c r="M252" s="161">
        <f>'VITESSEVL sens 1 '!AH100</f>
        <v>0</v>
      </c>
      <c r="N252" s="240">
        <f>'VITESSEVL sens 1 '!AI100</f>
        <v>0</v>
      </c>
      <c r="O252" s="161">
        <f>'VITESSEVL sens 1 '!AK100</f>
        <v>85</v>
      </c>
      <c r="P252" s="161">
        <f>'VITESSEVL sens 1 '!AJ100</f>
        <v>1</v>
      </c>
      <c r="Q252" s="238">
        <f t="shared" si="21"/>
        <v>1</v>
      </c>
    </row>
    <row r="253" spans="1:17" x14ac:dyDescent="0.25">
      <c r="A253" s="239"/>
      <c r="B253" s="231" t="s">
        <v>3</v>
      </c>
      <c r="C253" s="241">
        <f>'VITESSEPL sens 1 '!X100</f>
        <v>0</v>
      </c>
      <c r="D253" s="242">
        <f>'VITESSEPL sens 1 '!Y100</f>
        <v>0</v>
      </c>
      <c r="E253" s="242">
        <f>'VITESSEPL sens 1 '!Z100</f>
        <v>0</v>
      </c>
      <c r="F253" s="242">
        <f>'VITESSEPL sens 1 '!AA100</f>
        <v>0</v>
      </c>
      <c r="G253" s="242">
        <f>'VITESSEPL sens 1 '!AB100</f>
        <v>0</v>
      </c>
      <c r="H253" s="242">
        <f>'VITESSEPL sens 1 '!AC100</f>
        <v>0</v>
      </c>
      <c r="I253" s="242">
        <f>'VITESSEPL sens 1 '!AD100</f>
        <v>0</v>
      </c>
      <c r="J253" s="242">
        <f>'VITESSEPL sens 1 '!AE100</f>
        <v>0</v>
      </c>
      <c r="K253" s="242">
        <f>'VITESSEPL sens 1 '!AF100</f>
        <v>0</v>
      </c>
      <c r="L253" s="242">
        <f>'VITESSEPL sens 1 '!AG100</f>
        <v>0</v>
      </c>
      <c r="M253" s="242">
        <f>'VITESSEPL sens 1 '!AH100</f>
        <v>0</v>
      </c>
      <c r="N253" s="243">
        <f>'VITESSEPL sens 1 '!AI100</f>
        <v>0</v>
      </c>
      <c r="O253" s="161">
        <f>'VITESSEPL sens 1 '!AK100</f>
        <v>0</v>
      </c>
      <c r="P253" s="161">
        <f>'VITESSEPL sens 1 '!AJ100</f>
        <v>0</v>
      </c>
      <c r="Q253" s="244">
        <f t="shared" si="21"/>
        <v>0</v>
      </c>
    </row>
    <row r="254" spans="1:17" ht="9.9" customHeight="1" x14ac:dyDescent="0.25">
      <c r="A254" s="245" t="s">
        <v>53</v>
      </c>
      <c r="B254" s="278" t="s">
        <v>2</v>
      </c>
      <c r="C254" s="245">
        <f>C252+C250+C248+C246+C244+C242+C240+C238+C236+C234+C232+C230+C228+C226+C224+C222+C220+C218+C216+C214+C212+C210+C208+C206</f>
        <v>2</v>
      </c>
      <c r="D254" s="247">
        <f t="shared" ref="D254:N254" si="22">D252+D250+D248+D246+D244+D242+D240+D238+D236+D234+D232+D230+D228+D226+D224+D222+D220+D218+D216+D214+D212+D210+D208+D206</f>
        <v>0</v>
      </c>
      <c r="E254" s="247">
        <f t="shared" si="22"/>
        <v>0</v>
      </c>
      <c r="F254" s="247">
        <f t="shared" si="22"/>
        <v>0</v>
      </c>
      <c r="G254" s="247">
        <f t="shared" si="22"/>
        <v>3</v>
      </c>
      <c r="H254" s="247">
        <f t="shared" si="22"/>
        <v>29</v>
      </c>
      <c r="I254" s="247">
        <f t="shared" si="22"/>
        <v>66</v>
      </c>
      <c r="J254" s="247">
        <f t="shared" si="22"/>
        <v>67</v>
      </c>
      <c r="K254" s="247">
        <f t="shared" si="22"/>
        <v>50</v>
      </c>
      <c r="L254" s="247">
        <f t="shared" si="22"/>
        <v>11</v>
      </c>
      <c r="M254" s="247">
        <f t="shared" si="22"/>
        <v>6</v>
      </c>
      <c r="N254" s="247">
        <f t="shared" si="22"/>
        <v>0</v>
      </c>
      <c r="O254" s="247"/>
      <c r="P254" s="247"/>
      <c r="Q254" s="246"/>
    </row>
    <row r="255" spans="1:17" ht="9.9" customHeight="1" x14ac:dyDescent="0.25">
      <c r="A255" s="248" t="s">
        <v>3</v>
      </c>
      <c r="B255" s="277" t="s">
        <v>3</v>
      </c>
      <c r="C255" s="248">
        <f>C253+C251+C249+C247+C245+C243+C241+C239+C237+C235+C233+C231+C229+C227+C225+C223+C221+C219+C217+C215+C213+C211+C209+C207</f>
        <v>0</v>
      </c>
      <c r="D255" s="250">
        <f t="shared" ref="D255:N255" si="23">D253+D251+D249+D247+D245+D243+D241+D239+D237+D235+D233+D231+D229+D227+D225+D223+D221+D219+D217+D215+D213+D211+D209+D207</f>
        <v>0</v>
      </c>
      <c r="E255" s="250">
        <f t="shared" si="23"/>
        <v>0</v>
      </c>
      <c r="F255" s="250">
        <f t="shared" si="23"/>
        <v>0</v>
      </c>
      <c r="G255" s="250">
        <f t="shared" si="23"/>
        <v>0</v>
      </c>
      <c r="H255" s="250">
        <f t="shared" si="23"/>
        <v>2</v>
      </c>
      <c r="I255" s="250">
        <f t="shared" si="23"/>
        <v>1</v>
      </c>
      <c r="J255" s="250">
        <f t="shared" si="23"/>
        <v>2</v>
      </c>
      <c r="K255" s="250">
        <f t="shared" si="23"/>
        <v>0</v>
      </c>
      <c r="L255" s="250">
        <f t="shared" si="23"/>
        <v>0</v>
      </c>
      <c r="M255" s="250">
        <f t="shared" si="23"/>
        <v>0</v>
      </c>
      <c r="N255" s="250">
        <f t="shared" si="23"/>
        <v>0</v>
      </c>
      <c r="O255" s="250"/>
      <c r="P255" s="250"/>
      <c r="Q255" s="249"/>
    </row>
    <row r="256" spans="1:17" ht="9.9" customHeight="1" x14ac:dyDescent="0.25">
      <c r="A256" s="251" t="s">
        <v>136</v>
      </c>
      <c r="B256" s="275" t="s">
        <v>2</v>
      </c>
      <c r="C256" s="253">
        <f t="shared" ref="C256:N256" si="24">IF(SUM($C254:$N254)=0,0,C254/SUM($C254:$N254))</f>
        <v>8.5470085470085479E-3</v>
      </c>
      <c r="D256" s="254">
        <f t="shared" si="24"/>
        <v>0</v>
      </c>
      <c r="E256" s="254">
        <f t="shared" si="24"/>
        <v>0</v>
      </c>
      <c r="F256" s="254">
        <f t="shared" si="24"/>
        <v>0</v>
      </c>
      <c r="G256" s="254">
        <f t="shared" si="24"/>
        <v>1.282051282051282E-2</v>
      </c>
      <c r="H256" s="254">
        <f t="shared" si="24"/>
        <v>0.12393162393162394</v>
      </c>
      <c r="I256" s="254">
        <f t="shared" si="24"/>
        <v>0.28205128205128205</v>
      </c>
      <c r="J256" s="254">
        <f t="shared" si="24"/>
        <v>0.28632478632478631</v>
      </c>
      <c r="K256" s="254">
        <f t="shared" si="24"/>
        <v>0.21367521367521367</v>
      </c>
      <c r="L256" s="254">
        <f t="shared" si="24"/>
        <v>4.7008547008547008E-2</v>
      </c>
      <c r="M256" s="254">
        <f t="shared" si="24"/>
        <v>2.564102564102564E-2</v>
      </c>
      <c r="N256" s="254">
        <f t="shared" si="24"/>
        <v>0</v>
      </c>
      <c r="O256" s="131"/>
      <c r="P256" s="131"/>
      <c r="Q256" s="252"/>
    </row>
    <row r="257" spans="1:17" ht="9.9" customHeight="1" x14ac:dyDescent="0.25">
      <c r="A257" s="251" t="s">
        <v>3</v>
      </c>
      <c r="B257" s="275" t="s">
        <v>3</v>
      </c>
      <c r="C257" s="253">
        <f t="shared" ref="C257:N257" si="25">IF(SUM($C255:$N255)=0,0,C255/SUM($C255:$N255))</f>
        <v>0</v>
      </c>
      <c r="D257" s="254">
        <f t="shared" si="25"/>
        <v>0</v>
      </c>
      <c r="E257" s="254">
        <f t="shared" si="25"/>
        <v>0</v>
      </c>
      <c r="F257" s="254">
        <f t="shared" si="25"/>
        <v>0</v>
      </c>
      <c r="G257" s="254">
        <f t="shared" si="25"/>
        <v>0</v>
      </c>
      <c r="H257" s="254">
        <f t="shared" si="25"/>
        <v>0.4</v>
      </c>
      <c r="I257" s="254">
        <f t="shared" si="25"/>
        <v>0.2</v>
      </c>
      <c r="J257" s="254">
        <f t="shared" si="25"/>
        <v>0.4</v>
      </c>
      <c r="K257" s="254">
        <f t="shared" si="25"/>
        <v>0</v>
      </c>
      <c r="L257" s="254">
        <f t="shared" si="25"/>
        <v>0</v>
      </c>
      <c r="M257" s="254">
        <f t="shared" si="25"/>
        <v>0</v>
      </c>
      <c r="N257" s="254">
        <f t="shared" si="25"/>
        <v>0</v>
      </c>
      <c r="O257" s="131"/>
      <c r="P257" s="131"/>
      <c r="Q257" s="252"/>
    </row>
    <row r="258" spans="1:17" ht="9.9" customHeight="1" x14ac:dyDescent="0.25">
      <c r="A258" s="248" t="s">
        <v>137</v>
      </c>
      <c r="B258" s="277" t="s">
        <v>2</v>
      </c>
      <c r="C258" s="255">
        <f>IF(SUM($C254:$N254)=0,0,SUM(NUIT4_VL1)/SUM($C254:$N254))</f>
        <v>0</v>
      </c>
      <c r="D258" s="256">
        <f>IF(SUM($C254:$N254)=0,0,SUM(NUIT4_VL2)/SUM($C254:$N254))</f>
        <v>0</v>
      </c>
      <c r="E258" s="256">
        <f>IF(SUM($C254:$N254)=0,0,SUM(NUIT4_VL3)/SUM($C254:$N254))</f>
        <v>0</v>
      </c>
      <c r="F258" s="256">
        <f>IF(SUM($C254:$N254)=0,0,SUM(NUIT4_VL4)/SUM($C254:$N254))</f>
        <v>0</v>
      </c>
      <c r="G258" s="256">
        <f>IF(SUM($C254:$N254)=0,0,SUM(NUIT4_VL5)/SUM($C254:$N254))</f>
        <v>0</v>
      </c>
      <c r="H258" s="256">
        <f>IF(SUM($C254:$N254)=0,0,SUM(NUIT4_VL6)/SUM($C254:$N254))</f>
        <v>2.1367521367521368E-2</v>
      </c>
      <c r="I258" s="256">
        <f>IF(SUM($C254:$N254)=0,0,SUM(NUIT4_VL7)/SUM($C254:$N254))</f>
        <v>1.7094017094017096E-2</v>
      </c>
      <c r="J258" s="256">
        <f>IF(SUM($C254:$N254)=0,0,SUM(NUIT4_VL8)/SUM($C254:$N254))</f>
        <v>2.9914529914529916E-2</v>
      </c>
      <c r="K258" s="256">
        <f>IF(SUM($C254:$N254)=0,0,SUM(NUIT4_VL9)/SUM($C254:$N254))</f>
        <v>2.1367521367521368E-2</v>
      </c>
      <c r="L258" s="256">
        <f>IF(SUM($C254:$N254)=0,0,SUM(NUIT4_VL10)/SUM($C254:$N254))</f>
        <v>4.2735042735042739E-3</v>
      </c>
      <c r="M258" s="256">
        <f>IF(SUM($C254:$N254)=0,0,SUM(NUIT4_VL11)/SUM($C254:$N254))</f>
        <v>0</v>
      </c>
      <c r="N258" s="256">
        <f>IF(SUM($C254:$N254)=0,0,SUM(NUIT4_VL12)/SUM($C254:$N254))</f>
        <v>0</v>
      </c>
      <c r="O258" s="250"/>
      <c r="P258" s="250"/>
      <c r="Q258" s="249"/>
    </row>
    <row r="259" spans="1:17" ht="9.9" customHeight="1" x14ac:dyDescent="0.25">
      <c r="A259" s="248" t="s">
        <v>3</v>
      </c>
      <c r="B259" s="277" t="s">
        <v>3</v>
      </c>
      <c r="C259" s="255">
        <f>IF(SUM($C255:$N255)=0,0,SUM(Nuit4_PL1)/SUM($C255:$N255))</f>
        <v>0</v>
      </c>
      <c r="D259" s="256">
        <f>IF(SUM($C255:$N255)=0,0,SUM(Nuit4_PL2)/SUM($C255:$N255))</f>
        <v>0</v>
      </c>
      <c r="E259" s="256">
        <f>IF(SUM($C255:$N255)=0,0,SUM(Nuit4_PL3)/SUM($C255:$N255))</f>
        <v>0</v>
      </c>
      <c r="F259" s="256">
        <f>IF(SUM($C255:$N255)=0,0,SUM(Nuit4_PL4)/SUM($C255:$N255))</f>
        <v>0</v>
      </c>
      <c r="G259" s="256">
        <f>IF(SUM($C255:$N255)=0,0,SUM(Nuit4_PL5)/SUM($C255:$N255))</f>
        <v>0</v>
      </c>
      <c r="H259" s="256">
        <f>IF(SUM($C255:$N255)=0,0,SUM(Nuit4_PL6)/SUM($C255:$N255))</f>
        <v>0</v>
      </c>
      <c r="I259" s="256">
        <f>IF(SUM($C255:$N255)=0,0,SUM(Nuit4_PL7)/SUM($C255:$N255))</f>
        <v>0</v>
      </c>
      <c r="J259" s="256">
        <f>IF(SUM($C255:$N255)=0,0,SUM(Nuit3_PL8)/SUM($C255:$N255))</f>
        <v>1</v>
      </c>
      <c r="K259" s="256">
        <f>IF(SUM($C255:$N255)=0,0,SUM(Nuit4_PL9)/SUM($C255:$N255))</f>
        <v>0</v>
      </c>
      <c r="L259" s="256">
        <f>IF(SUM($C255:$N255)=0,0,SUM(Nuit4_PL10)/SUM($C255:$N255))</f>
        <v>0</v>
      </c>
      <c r="M259" s="256">
        <f>IF(SUM($C255:$N255)=0,0,SUM(Nuit4_PL11)/SUM($C255:$N255))</f>
        <v>0</v>
      </c>
      <c r="N259" s="256">
        <f>IF(SUM($C255:$N255)=0,0,SUM(Nuit4_PL12)/SUM($C255:$N255))</f>
        <v>0</v>
      </c>
      <c r="O259" s="250"/>
      <c r="P259" s="250"/>
      <c r="Q259" s="249"/>
    </row>
    <row r="260" spans="1:17" ht="9.9" customHeight="1" x14ac:dyDescent="0.25">
      <c r="A260" s="251" t="s">
        <v>120</v>
      </c>
      <c r="B260" s="275" t="s">
        <v>2</v>
      </c>
      <c r="C260" s="279">
        <f>IF(SUM($C254:$N254)=0,0,($C254-SUM(NUIT4_VL1))/SUM($C254:$N254))</f>
        <v>8.5470085470085479E-3</v>
      </c>
      <c r="D260" s="254">
        <f>IF(SUM($C254:$N254)=0,0,($D254-SUM(NUIT4_VL2))/SUM($C254:$N254))</f>
        <v>0</v>
      </c>
      <c r="E260" s="254">
        <f>IF(SUM($C254:$N254)=0,0,($E254-SUM(NUIT4_VL3))/SUM($C254:$N254))</f>
        <v>0</v>
      </c>
      <c r="F260" s="254">
        <f>IF(SUM($C254:$N254)=0,0,($F254-SUM(NUIT4_VL4))/SUM($C254:$N254))</f>
        <v>0</v>
      </c>
      <c r="G260" s="254">
        <f>IF(SUM($C254:$N254)=0,0,($G254-SUM(NUIT4_VL5))/SUM($C254:$N254))</f>
        <v>1.282051282051282E-2</v>
      </c>
      <c r="H260" s="254">
        <f>IF(SUM($C254:$N254)=0,0,($H254-SUM(NUIT4_VL6))/SUM($C254:$N254))</f>
        <v>0.10256410256410256</v>
      </c>
      <c r="I260" s="254">
        <f>IF(SUM($C254:$N254)=0,0,($I254-SUM(NUIT4_VL7))/SUM($C254:$N254))</f>
        <v>0.26495726495726496</v>
      </c>
      <c r="J260" s="254">
        <f>IF(SUM($C254:$N254)=0,0,($J254-SUM(NUIT4_VL8))/SUM($C254:$N254))</f>
        <v>0.25641025641025639</v>
      </c>
      <c r="K260" s="254">
        <f>IF(SUM($C254:$N254)=0,0,($K254-SUM(NUIT4_VL9))/SUM($C254:$N254))</f>
        <v>0.19230769230769232</v>
      </c>
      <c r="L260" s="254">
        <f>IF(SUM($C254:$N254)=0,0,($L254-SUM(NUIT4_VL10))/SUM($C254:$N254))</f>
        <v>4.2735042735042736E-2</v>
      </c>
      <c r="M260" s="254">
        <f>IF(SUM($C254:$N254)=0,0,($M254-SUM(NUIT4_VL11))/SUM($C254:$N254))</f>
        <v>2.564102564102564E-2</v>
      </c>
      <c r="N260" s="254">
        <f>IF(SUM($C254:$N254)=0,0,($N254-SUM(NUIT4_VL12))/SUM($C254:$N254))</f>
        <v>0</v>
      </c>
      <c r="O260" s="131"/>
      <c r="P260" s="131"/>
      <c r="Q260" s="252"/>
    </row>
    <row r="261" spans="1:17" ht="9.9" customHeight="1" x14ac:dyDescent="0.25">
      <c r="A261" s="251" t="s">
        <v>3</v>
      </c>
      <c r="B261" s="275" t="s">
        <v>3</v>
      </c>
      <c r="C261" s="279">
        <f>IF(SUM($C255:$N255)=0,0,($C255-SUM(Nuit4_PL1))/SUM($C255:$N255))</f>
        <v>0</v>
      </c>
      <c r="D261" s="254">
        <f>IF(SUM($C255:$N255)=0,0,($D255-SUM(Nuit4_PL2))/SUM($C255:$N255))</f>
        <v>0</v>
      </c>
      <c r="E261" s="254">
        <f>IF(SUM($C255:$N255)=0,0,($E255-SUM(Nuit4_PL3))/SUM($C255:$N255))</f>
        <v>0</v>
      </c>
      <c r="F261" s="254">
        <f>IF(SUM($C255:$N255)=0,0,($F255-SUM(Nuit4_PL4))/SUM($C255:$N255))</f>
        <v>0</v>
      </c>
      <c r="G261" s="254">
        <f>IF(SUM($C255:$N255)=0,0,($G255-SUM(Nuit4_PL5))/SUM($C255:$N255))</f>
        <v>0</v>
      </c>
      <c r="H261" s="254">
        <f>IF(SUM($C255:$N255)=0,0,($H255-SUM(Nuit4_PL6))/SUM($C255:$N255))</f>
        <v>0.4</v>
      </c>
      <c r="I261" s="254">
        <f>IF(SUM($C255:$N255)=0,0,($I255-SUM(Nuit4_PL7))/SUM($C255:$N255))</f>
        <v>0.2</v>
      </c>
      <c r="J261" s="254">
        <f>IF(SUM($C255:$N255)=0,0,($J255-SUM(Nuit4_PL8))/SUM($C255:$N255))</f>
        <v>0.4</v>
      </c>
      <c r="K261" s="254">
        <f>IF(SUM($C255:$N255)=0,0,($K255-SUM(Nuit4_PL9))/SUM($C255:$N255))</f>
        <v>0</v>
      </c>
      <c r="L261" s="254">
        <f>IF(SUM($C255:$N255)=0,0,($L255-SUM(Nuit4_PL10))/SUM($C255:$N255))</f>
        <v>0</v>
      </c>
      <c r="M261" s="254">
        <f>IF(SUM($C255:$N255)=0,0,($M255-SUM(Nuit4_PL11))/SUM($C255:$N255))</f>
        <v>0</v>
      </c>
      <c r="N261" s="254">
        <f>IF(SUM($C255:$N255)=0,0,($N255-SUM(Nuit4_PL12))/SUM($C255:$N255))</f>
        <v>0</v>
      </c>
      <c r="O261" s="131"/>
      <c r="P261" s="131"/>
      <c r="Q261" s="252"/>
    </row>
    <row r="262" spans="1:17" ht="9.9" customHeight="1" x14ac:dyDescent="0.25">
      <c r="A262" s="248" t="s">
        <v>134</v>
      </c>
      <c r="B262" s="277" t="s">
        <v>2</v>
      </c>
      <c r="C262" s="258">
        <f t="shared" ref="C262:M263" si="26">C254/24</f>
        <v>8.3333333333333329E-2</v>
      </c>
      <c r="D262" s="258">
        <f t="shared" si="26"/>
        <v>0</v>
      </c>
      <c r="E262" s="258">
        <f t="shared" si="26"/>
        <v>0</v>
      </c>
      <c r="F262" s="258">
        <f t="shared" si="26"/>
        <v>0</v>
      </c>
      <c r="G262" s="258">
        <f t="shared" si="26"/>
        <v>0.125</v>
      </c>
      <c r="H262" s="258">
        <f t="shared" si="26"/>
        <v>1.2083333333333333</v>
      </c>
      <c r="I262" s="258">
        <f t="shared" si="26"/>
        <v>2.75</v>
      </c>
      <c r="J262" s="258">
        <f t="shared" si="26"/>
        <v>2.7916666666666665</v>
      </c>
      <c r="K262" s="258">
        <f t="shared" si="26"/>
        <v>2.0833333333333335</v>
      </c>
      <c r="L262" s="258">
        <f t="shared" si="26"/>
        <v>0.45833333333333331</v>
      </c>
      <c r="M262" s="258">
        <f t="shared" si="26"/>
        <v>0.25</v>
      </c>
      <c r="N262" s="258">
        <f>N254/96</f>
        <v>0</v>
      </c>
      <c r="O262" s="250"/>
      <c r="P262" s="250"/>
      <c r="Q262" s="249"/>
    </row>
    <row r="263" spans="1:17" ht="9.9" customHeight="1" x14ac:dyDescent="0.25">
      <c r="A263" s="259" t="s">
        <v>3</v>
      </c>
      <c r="B263" s="276" t="s">
        <v>3</v>
      </c>
      <c r="C263" s="258">
        <f t="shared" si="26"/>
        <v>0</v>
      </c>
      <c r="D263" s="258">
        <f t="shared" si="26"/>
        <v>0</v>
      </c>
      <c r="E263" s="258">
        <f t="shared" si="26"/>
        <v>0</v>
      </c>
      <c r="F263" s="258">
        <f t="shared" si="26"/>
        <v>0</v>
      </c>
      <c r="G263" s="258">
        <f t="shared" si="26"/>
        <v>0</v>
      </c>
      <c r="H263" s="258">
        <f t="shared" si="26"/>
        <v>8.3333333333333329E-2</v>
      </c>
      <c r="I263" s="258">
        <f t="shared" si="26"/>
        <v>4.1666666666666664E-2</v>
      </c>
      <c r="J263" s="258">
        <f t="shared" si="26"/>
        <v>8.3333333333333329E-2</v>
      </c>
      <c r="K263" s="258">
        <f t="shared" si="26"/>
        <v>0</v>
      </c>
      <c r="L263" s="258">
        <f t="shared" si="26"/>
        <v>0</v>
      </c>
      <c r="M263" s="258">
        <f t="shared" si="26"/>
        <v>0</v>
      </c>
      <c r="N263" s="258">
        <f>N255/96</f>
        <v>0</v>
      </c>
      <c r="O263" s="261"/>
      <c r="P263" s="261"/>
      <c r="Q263" s="260"/>
    </row>
    <row r="264" spans="1:17" ht="9.9" customHeight="1" x14ac:dyDescent="0.25">
      <c r="A264" s="385" t="s">
        <v>138</v>
      </c>
      <c r="B264" s="386"/>
      <c r="C264" s="386"/>
      <c r="D264" s="387"/>
      <c r="E264" s="380" t="s">
        <v>139</v>
      </c>
      <c r="F264" s="381"/>
      <c r="G264" s="381"/>
      <c r="H264" s="382"/>
      <c r="I264" s="385" t="s">
        <v>110</v>
      </c>
      <c r="J264" s="386"/>
      <c r="K264" s="387"/>
      <c r="L264" s="385" t="s">
        <v>140</v>
      </c>
      <c r="M264" s="386"/>
      <c r="N264" s="387"/>
      <c r="O264" s="385" t="s">
        <v>109</v>
      </c>
      <c r="P264" s="386"/>
      <c r="Q264" s="387"/>
    </row>
    <row r="265" spans="1:17" ht="9.9" customHeight="1" x14ac:dyDescent="0.25">
      <c r="A265" s="248" t="s">
        <v>2</v>
      </c>
      <c r="B265" s="396">
        <f>SUM(C254:N254)</f>
        <v>234</v>
      </c>
      <c r="C265" s="396"/>
      <c r="D265" s="397"/>
      <c r="E265" s="248" t="s">
        <v>2</v>
      </c>
      <c r="F265" s="393">
        <f>Synthese!AC$15</f>
        <v>92</v>
      </c>
      <c r="G265" s="393"/>
      <c r="H265" s="394"/>
      <c r="I265" s="392">
        <f>S4</f>
        <v>106</v>
      </c>
      <c r="J265" s="393"/>
      <c r="K265" s="394"/>
      <c r="L265" s="392">
        <f>T4</f>
        <v>93</v>
      </c>
      <c r="M265" s="393"/>
      <c r="N265" s="394"/>
      <c r="O265" s="392">
        <f>U4</f>
        <v>80</v>
      </c>
      <c r="P265" s="393"/>
      <c r="Q265" s="394"/>
    </row>
    <row r="266" spans="1:17" ht="9.9" customHeight="1" x14ac:dyDescent="0.25">
      <c r="A266" s="259" t="s">
        <v>3</v>
      </c>
      <c r="B266" s="383">
        <f>SUM(C255:N255)</f>
        <v>5</v>
      </c>
      <c r="C266" s="383"/>
      <c r="D266" s="384"/>
      <c r="E266" s="259" t="s">
        <v>3</v>
      </c>
      <c r="F266" s="378">
        <f>Synthese!AD$15</f>
        <v>85</v>
      </c>
      <c r="G266" s="378"/>
      <c r="H266" s="379"/>
      <c r="I266" s="395">
        <f>S11</f>
        <v>95</v>
      </c>
      <c r="J266" s="378"/>
      <c r="K266" s="379"/>
      <c r="L266" s="395">
        <f>T11</f>
        <v>80</v>
      </c>
      <c r="M266" s="378"/>
      <c r="N266" s="379"/>
      <c r="O266" s="395">
        <f>U11</f>
        <v>75</v>
      </c>
      <c r="P266" s="378"/>
      <c r="Q266" s="379"/>
    </row>
    <row r="267" spans="1:17" ht="9.9" customHeight="1" x14ac:dyDescent="0.25">
      <c r="A267" s="385" t="s">
        <v>141</v>
      </c>
      <c r="B267" s="386"/>
      <c r="C267" s="386"/>
      <c r="D267" s="387"/>
      <c r="E267" s="385" t="s">
        <v>142</v>
      </c>
      <c r="F267" s="386"/>
      <c r="G267" s="386"/>
      <c r="H267" s="387"/>
      <c r="I267" s="380" t="s">
        <v>144</v>
      </c>
      <c r="J267" s="381"/>
      <c r="K267" s="382"/>
      <c r="L267" s="385" t="s">
        <v>145</v>
      </c>
      <c r="M267" s="386"/>
      <c r="N267" s="387"/>
      <c r="O267" s="385" t="s">
        <v>143</v>
      </c>
      <c r="P267" s="386"/>
      <c r="Q267" s="387"/>
    </row>
    <row r="268" spans="1:17" ht="9.9" customHeight="1" x14ac:dyDescent="0.25">
      <c r="A268" s="248" t="s">
        <v>2</v>
      </c>
      <c r="B268" s="396">
        <f>'Synthese debit'!K$36-'Synthese debit'!L$36</f>
        <v>212</v>
      </c>
      <c r="C268" s="396"/>
      <c r="D268" s="397"/>
      <c r="E268" s="248" t="s">
        <v>2</v>
      </c>
      <c r="F268" s="396">
        <f>'Synthese debit'!K$33-'Synthese debit'!L$33</f>
        <v>22</v>
      </c>
      <c r="G268" s="396"/>
      <c r="H268" s="397"/>
      <c r="I268" s="262">
        <f>W4</f>
        <v>0.70833333333333337</v>
      </c>
      <c r="J268" s="250"/>
      <c r="K268" s="249">
        <f>V4</f>
        <v>35</v>
      </c>
      <c r="L268" s="262">
        <f>Y4</f>
        <v>0</v>
      </c>
      <c r="M268" s="250"/>
      <c r="N268" s="249">
        <f>X4</f>
        <v>6</v>
      </c>
      <c r="O268" s="248" t="s">
        <v>2</v>
      </c>
      <c r="P268" s="408">
        <f>AH4</f>
        <v>14.2126704035519</v>
      </c>
      <c r="Q268" s="409"/>
    </row>
    <row r="269" spans="1:17" ht="9.9" customHeight="1" x14ac:dyDescent="0.25">
      <c r="A269" s="259" t="s">
        <v>3</v>
      </c>
      <c r="B269" s="383">
        <f>'Synthese debit'!L$36</f>
        <v>5</v>
      </c>
      <c r="C269" s="383"/>
      <c r="D269" s="384"/>
      <c r="E269" s="259" t="s">
        <v>3</v>
      </c>
      <c r="F269" s="383">
        <f>'Synthese debit'!L$33</f>
        <v>0</v>
      </c>
      <c r="G269" s="383"/>
      <c r="H269" s="384"/>
      <c r="I269" s="264">
        <f>AA4</f>
        <v>0.5</v>
      </c>
      <c r="J269" s="261"/>
      <c r="K269" s="260">
        <f>Z4</f>
        <v>1</v>
      </c>
      <c r="L269" s="264">
        <f>AC4</f>
        <v>0</v>
      </c>
      <c r="M269" s="261"/>
      <c r="N269" s="260">
        <f>AB4</f>
        <v>0</v>
      </c>
      <c r="O269" s="259" t="s">
        <v>3</v>
      </c>
      <c r="P269" s="410">
        <f>AI4</f>
        <v>10</v>
      </c>
      <c r="Q269" s="411"/>
    </row>
    <row r="270" spans="1:17" x14ac:dyDescent="0.25">
      <c r="A270" s="222"/>
      <c r="B270" s="223"/>
      <c r="C270" s="399">
        <f>'DebitVL sens 1'!G$3</f>
        <v>43724</v>
      </c>
      <c r="D270" s="399"/>
      <c r="E270" s="399"/>
      <c r="F270" s="399"/>
      <c r="G270" s="399"/>
      <c r="H270" s="399"/>
      <c r="I270" s="399"/>
      <c r="J270" s="399"/>
      <c r="K270" s="399"/>
      <c r="L270" s="399"/>
      <c r="M270" s="399"/>
      <c r="N270" s="399"/>
      <c r="O270" s="223"/>
      <c r="P270" s="223"/>
      <c r="Q270" s="224"/>
    </row>
    <row r="271" spans="1:17" x14ac:dyDescent="0.25">
      <c r="A271" s="225" t="s">
        <v>129</v>
      </c>
      <c r="B271" s="226" t="s">
        <v>130</v>
      </c>
      <c r="C271" s="388">
        <f>'VITESSEPL sens 1 '!O97</f>
        <v>0</v>
      </c>
      <c r="D271" s="390" t="str">
        <f t="shared" ref="D271:N271" si="27">D$3</f>
        <v>de 30 à 40</v>
      </c>
      <c r="E271" s="390" t="str">
        <f t="shared" si="27"/>
        <v>de 40 à 50</v>
      </c>
      <c r="F271" s="390" t="str">
        <f t="shared" si="27"/>
        <v>de 50 à 60</v>
      </c>
      <c r="G271" s="390" t="str">
        <f t="shared" si="27"/>
        <v>de 60 à 70</v>
      </c>
      <c r="H271" s="390" t="str">
        <f t="shared" si="27"/>
        <v>de 70 à 80</v>
      </c>
      <c r="I271" s="390" t="str">
        <f t="shared" si="27"/>
        <v>de 80 à 90</v>
      </c>
      <c r="J271" s="390" t="str">
        <f t="shared" si="27"/>
        <v>de 90 à 100</v>
      </c>
      <c r="K271" s="390" t="str">
        <f t="shared" si="27"/>
        <v>de 100 à 110</v>
      </c>
      <c r="L271" s="390" t="str">
        <f t="shared" si="27"/>
        <v>de 110 à 120</v>
      </c>
      <c r="M271" s="390" t="str">
        <f t="shared" si="27"/>
        <v>de 120 à 130</v>
      </c>
      <c r="N271" s="400" t="str">
        <f t="shared" si="27"/>
        <v>plus de 150</v>
      </c>
      <c r="O271" s="227" t="s">
        <v>131</v>
      </c>
      <c r="P271" s="227" t="s">
        <v>132</v>
      </c>
      <c r="Q271" s="228" t="s">
        <v>133</v>
      </c>
    </row>
    <row r="272" spans="1:17" x14ac:dyDescent="0.25">
      <c r="A272" s="229"/>
      <c r="B272" s="230"/>
      <c r="C272" s="389"/>
      <c r="D272" s="391"/>
      <c r="E272" s="391"/>
      <c r="F272" s="391"/>
      <c r="G272" s="391"/>
      <c r="H272" s="391"/>
      <c r="I272" s="391"/>
      <c r="J272" s="391"/>
      <c r="K272" s="391"/>
      <c r="L272" s="391"/>
      <c r="M272" s="391"/>
      <c r="N272" s="401"/>
      <c r="O272" s="231" t="s">
        <v>134</v>
      </c>
      <c r="P272" s="231" t="s">
        <v>131</v>
      </c>
      <c r="Q272" s="232" t="s">
        <v>135</v>
      </c>
    </row>
    <row r="273" spans="1:17" x14ac:dyDescent="0.25">
      <c r="A273" s="233">
        <v>0</v>
      </c>
      <c r="B273" s="234" t="s">
        <v>2</v>
      </c>
      <c r="C273" s="235">
        <f>'VITESSEVL sens 1 '!X101</f>
        <v>0</v>
      </c>
      <c r="D273" s="236">
        <f>'VITESSEVL sens 1 '!Y101</f>
        <v>0</v>
      </c>
      <c r="E273" s="236">
        <f>'VITESSEVL sens 1 '!Z101</f>
        <v>0</v>
      </c>
      <c r="F273" s="236">
        <f>'VITESSEVL sens 1 '!AA101</f>
        <v>0</v>
      </c>
      <c r="G273" s="236">
        <f>'VITESSEVL sens 1 '!AB101</f>
        <v>0</v>
      </c>
      <c r="H273" s="236">
        <f>'VITESSEVL sens 1 '!AC101</f>
        <v>2</v>
      </c>
      <c r="I273" s="236">
        <f>'VITESSEVL sens 1 '!AD101</f>
        <v>0</v>
      </c>
      <c r="J273" s="236">
        <f>'VITESSEVL sens 1 '!AE101</f>
        <v>0</v>
      </c>
      <c r="K273" s="236">
        <f>'VITESSEVL sens 1 '!AF101</f>
        <v>0</v>
      </c>
      <c r="L273" s="236">
        <f>'VITESSEVL sens 1 '!AG101</f>
        <v>0</v>
      </c>
      <c r="M273" s="236">
        <f>'VITESSEVL sens 1 '!AH101</f>
        <v>0</v>
      </c>
      <c r="N273" s="237">
        <f>'VITESSEVL sens 1 '!AI101</f>
        <v>0</v>
      </c>
      <c r="O273" s="161">
        <f>'VITESSEVL sens 1 '!AK101</f>
        <v>75</v>
      </c>
      <c r="P273" s="161">
        <f>'VITESSEVL sens 1 '!AJ101</f>
        <v>0</v>
      </c>
      <c r="Q273" s="238">
        <f t="shared" ref="Q273:Q320" si="28">IF(SUM(C273:N273)=0,0,P273/SUM(C273:N273))</f>
        <v>0</v>
      </c>
    </row>
    <row r="274" spans="1:17" x14ac:dyDescent="0.25">
      <c r="A274" s="239"/>
      <c r="B274" s="234" t="s">
        <v>3</v>
      </c>
      <c r="C274" s="235">
        <f>'VITESSEPL sens 1 '!X101</f>
        <v>0</v>
      </c>
      <c r="D274" s="161">
        <f>'VITESSEPL sens 1 '!Y101</f>
        <v>0</v>
      </c>
      <c r="E274" s="161">
        <f>'VITESSEPL sens 1 '!Z101</f>
        <v>0</v>
      </c>
      <c r="F274" s="161">
        <f>'VITESSEPL sens 1 '!AA101</f>
        <v>0</v>
      </c>
      <c r="G274" s="161">
        <f>'VITESSEPL sens 1 '!AB101</f>
        <v>0</v>
      </c>
      <c r="H274" s="161">
        <f>'VITESSEPL sens 1 '!AC101</f>
        <v>0</v>
      </c>
      <c r="I274" s="161">
        <f>'VITESSEPL sens 1 '!AD101</f>
        <v>1</v>
      </c>
      <c r="J274" s="161">
        <f>'VITESSEPL sens 1 '!AE101</f>
        <v>0</v>
      </c>
      <c r="K274" s="161">
        <f>'VITESSEPL sens 1 '!AF101</f>
        <v>1</v>
      </c>
      <c r="L274" s="161">
        <f>'VITESSEPL sens 1 '!AG101</f>
        <v>0</v>
      </c>
      <c r="M274" s="161">
        <f>'VITESSEPL sens 1 '!AH101</f>
        <v>0</v>
      </c>
      <c r="N274" s="240">
        <f>'VITESSEPL sens 1 '!AI101</f>
        <v>0</v>
      </c>
      <c r="O274" s="161">
        <f>'VITESSEPL sens 1 '!AK101</f>
        <v>95</v>
      </c>
      <c r="P274" s="161">
        <f>'VITESSEPL sens 1 '!AJ101</f>
        <v>2</v>
      </c>
      <c r="Q274" s="238">
        <f t="shared" si="28"/>
        <v>1</v>
      </c>
    </row>
    <row r="275" spans="1:17" x14ac:dyDescent="0.25">
      <c r="A275" s="233">
        <v>4.1666666666666664E-2</v>
      </c>
      <c r="B275" s="234" t="s">
        <v>2</v>
      </c>
      <c r="C275" s="235">
        <f>'VITESSEVL sens 1 '!X102</f>
        <v>0</v>
      </c>
      <c r="D275" s="161">
        <f>'VITESSEVL sens 1 '!Y102</f>
        <v>0</v>
      </c>
      <c r="E275" s="161">
        <f>'VITESSEVL sens 1 '!Z102</f>
        <v>0</v>
      </c>
      <c r="F275" s="161">
        <f>'VITESSEVL sens 1 '!AA102</f>
        <v>0</v>
      </c>
      <c r="G275" s="161">
        <f>'VITESSEVL sens 1 '!AB102</f>
        <v>0</v>
      </c>
      <c r="H275" s="161">
        <f>'VITESSEVL sens 1 '!AC102</f>
        <v>0</v>
      </c>
      <c r="I275" s="161">
        <f>'VITESSEVL sens 1 '!AD102</f>
        <v>0</v>
      </c>
      <c r="J275" s="161">
        <f>'VITESSEVL sens 1 '!AE102</f>
        <v>0</v>
      </c>
      <c r="K275" s="161">
        <f>'VITESSEVL sens 1 '!AF102</f>
        <v>1</v>
      </c>
      <c r="L275" s="161">
        <f>'VITESSEVL sens 1 '!AG102</f>
        <v>0</v>
      </c>
      <c r="M275" s="161">
        <f>'VITESSEVL sens 1 '!AH102</f>
        <v>0</v>
      </c>
      <c r="N275" s="240">
        <f>'VITESSEVL sens 1 '!AI102</f>
        <v>0</v>
      </c>
      <c r="O275" s="161">
        <f>'VITESSEVL sens 1 '!AK102</f>
        <v>105</v>
      </c>
      <c r="P275" s="161">
        <f>'VITESSEVL sens 1 '!AJ102</f>
        <v>1</v>
      </c>
      <c r="Q275" s="238">
        <f t="shared" si="28"/>
        <v>1</v>
      </c>
    </row>
    <row r="276" spans="1:17" x14ac:dyDescent="0.25">
      <c r="A276" s="239"/>
      <c r="B276" s="234" t="s">
        <v>3</v>
      </c>
      <c r="C276" s="235">
        <f>'VITESSEPL sens 1 '!X102</f>
        <v>0</v>
      </c>
      <c r="D276" s="161">
        <f>'VITESSEPL sens 1 '!Y102</f>
        <v>0</v>
      </c>
      <c r="E276" s="161">
        <f>'VITESSEPL sens 1 '!Z102</f>
        <v>0</v>
      </c>
      <c r="F276" s="161">
        <f>'VITESSEPL sens 1 '!AA102</f>
        <v>0</v>
      </c>
      <c r="G276" s="161">
        <f>'VITESSEPL sens 1 '!AB102</f>
        <v>0</v>
      </c>
      <c r="H276" s="161">
        <f>'VITESSEPL sens 1 '!AC102</f>
        <v>0</v>
      </c>
      <c r="I276" s="161">
        <f>'VITESSEPL sens 1 '!AD102</f>
        <v>0</v>
      </c>
      <c r="J276" s="161">
        <f>'VITESSEPL sens 1 '!AE102</f>
        <v>0</v>
      </c>
      <c r="K276" s="161">
        <f>'VITESSEPL sens 1 '!AF102</f>
        <v>0</v>
      </c>
      <c r="L276" s="161">
        <f>'VITESSEPL sens 1 '!AG102</f>
        <v>0</v>
      </c>
      <c r="M276" s="161">
        <f>'VITESSEPL sens 1 '!AH102</f>
        <v>0</v>
      </c>
      <c r="N276" s="240">
        <f>'VITESSEPL sens 1 '!AI102</f>
        <v>0</v>
      </c>
      <c r="O276" s="161">
        <f>'VITESSEPL sens 1 '!AK102</f>
        <v>0</v>
      </c>
      <c r="P276" s="161">
        <f>'VITESSEPL sens 1 '!AJ102</f>
        <v>0</v>
      </c>
      <c r="Q276" s="238">
        <f t="shared" si="28"/>
        <v>0</v>
      </c>
    </row>
    <row r="277" spans="1:17" x14ac:dyDescent="0.25">
      <c r="A277" s="233">
        <v>8.3333333333333329E-2</v>
      </c>
      <c r="B277" s="234" t="s">
        <v>2</v>
      </c>
      <c r="C277" s="235">
        <f>'VITESSEVL sens 1 '!X103</f>
        <v>0</v>
      </c>
      <c r="D277" s="161">
        <f>'VITESSEVL sens 1 '!Y103</f>
        <v>0</v>
      </c>
      <c r="E277" s="161">
        <f>'VITESSEVL sens 1 '!Z103</f>
        <v>0</v>
      </c>
      <c r="F277" s="161">
        <f>'VITESSEVL sens 1 '!AA103</f>
        <v>0</v>
      </c>
      <c r="G277" s="161">
        <f>'VITESSEVL sens 1 '!AB103</f>
        <v>0</v>
      </c>
      <c r="H277" s="161">
        <f>'VITESSEVL sens 1 '!AC103</f>
        <v>0</v>
      </c>
      <c r="I277" s="161">
        <f>'VITESSEVL sens 1 '!AD103</f>
        <v>0</v>
      </c>
      <c r="J277" s="161">
        <f>'VITESSEVL sens 1 '!AE103</f>
        <v>0</v>
      </c>
      <c r="K277" s="161">
        <f>'VITESSEVL sens 1 '!AF103</f>
        <v>0</v>
      </c>
      <c r="L277" s="161">
        <f>'VITESSEVL sens 1 '!AG103</f>
        <v>0</v>
      </c>
      <c r="M277" s="161">
        <f>'VITESSEVL sens 1 '!AH103</f>
        <v>0</v>
      </c>
      <c r="N277" s="240">
        <f>'VITESSEVL sens 1 '!AI103</f>
        <v>0</v>
      </c>
      <c r="O277" s="161">
        <f>'VITESSEVL sens 1 '!AK103</f>
        <v>0</v>
      </c>
      <c r="P277" s="161">
        <f>'VITESSEVL sens 1 '!AJ103</f>
        <v>0</v>
      </c>
      <c r="Q277" s="238">
        <f t="shared" si="28"/>
        <v>0</v>
      </c>
    </row>
    <row r="278" spans="1:17" x14ac:dyDescent="0.25">
      <c r="A278" s="239"/>
      <c r="B278" s="234" t="s">
        <v>3</v>
      </c>
      <c r="C278" s="235">
        <f>'VITESSEPL sens 1 '!X103</f>
        <v>0</v>
      </c>
      <c r="D278" s="161">
        <f>'VITESSEPL sens 1 '!Y103</f>
        <v>0</v>
      </c>
      <c r="E278" s="161">
        <f>'VITESSEPL sens 1 '!Z103</f>
        <v>0</v>
      </c>
      <c r="F278" s="161">
        <f>'VITESSEPL sens 1 '!AA103</f>
        <v>0</v>
      </c>
      <c r="G278" s="161">
        <f>'VITESSEPL sens 1 '!AB103</f>
        <v>0</v>
      </c>
      <c r="H278" s="161">
        <f>'VITESSEPL sens 1 '!AC103</f>
        <v>0</v>
      </c>
      <c r="I278" s="161">
        <f>'VITESSEPL sens 1 '!AD103</f>
        <v>0</v>
      </c>
      <c r="J278" s="161">
        <f>'VITESSEPL sens 1 '!AE103</f>
        <v>0</v>
      </c>
      <c r="K278" s="161">
        <f>'VITESSEPL sens 1 '!AF103</f>
        <v>0</v>
      </c>
      <c r="L278" s="161">
        <f>'VITESSEPL sens 1 '!AG103</f>
        <v>0</v>
      </c>
      <c r="M278" s="161">
        <f>'VITESSEPL sens 1 '!AH103</f>
        <v>0</v>
      </c>
      <c r="N278" s="240">
        <f>'VITESSEPL sens 1 '!AI103</f>
        <v>0</v>
      </c>
      <c r="O278" s="161">
        <f>'VITESSEPL sens 1 '!AK103</f>
        <v>0</v>
      </c>
      <c r="P278" s="161">
        <f>'VITESSEPL sens 1 '!AJ103</f>
        <v>0</v>
      </c>
      <c r="Q278" s="238">
        <f t="shared" si="28"/>
        <v>0</v>
      </c>
    </row>
    <row r="279" spans="1:17" x14ac:dyDescent="0.25">
      <c r="A279" s="233">
        <v>0.125</v>
      </c>
      <c r="B279" s="234" t="s">
        <v>2</v>
      </c>
      <c r="C279" s="235">
        <f>'VITESSEVL sens 1 '!X104</f>
        <v>0</v>
      </c>
      <c r="D279" s="161">
        <f>'VITESSEVL sens 1 '!Y104</f>
        <v>0</v>
      </c>
      <c r="E279" s="161">
        <f>'VITESSEVL sens 1 '!Z104</f>
        <v>0</v>
      </c>
      <c r="F279" s="161">
        <f>'VITESSEVL sens 1 '!AA104</f>
        <v>0</v>
      </c>
      <c r="G279" s="161">
        <f>'VITESSEVL sens 1 '!AB104</f>
        <v>0</v>
      </c>
      <c r="H279" s="161">
        <f>'VITESSEVL sens 1 '!AC104</f>
        <v>0</v>
      </c>
      <c r="I279" s="161">
        <f>'VITESSEVL sens 1 '!AD104</f>
        <v>0</v>
      </c>
      <c r="J279" s="161">
        <f>'VITESSEVL sens 1 '!AE104</f>
        <v>0</v>
      </c>
      <c r="K279" s="161">
        <f>'VITESSEVL sens 1 '!AF104</f>
        <v>1</v>
      </c>
      <c r="L279" s="161">
        <f>'VITESSEVL sens 1 '!AG104</f>
        <v>0</v>
      </c>
      <c r="M279" s="161">
        <f>'VITESSEVL sens 1 '!AH104</f>
        <v>0</v>
      </c>
      <c r="N279" s="240">
        <f>'VITESSEVL sens 1 '!AI104</f>
        <v>0</v>
      </c>
      <c r="O279" s="161">
        <f>'VITESSEVL sens 1 '!AK104</f>
        <v>105</v>
      </c>
      <c r="P279" s="161">
        <f>'VITESSEVL sens 1 '!AJ104</f>
        <v>1</v>
      </c>
      <c r="Q279" s="238">
        <f t="shared" si="28"/>
        <v>1</v>
      </c>
    </row>
    <row r="280" spans="1:17" x14ac:dyDescent="0.25">
      <c r="A280" s="239"/>
      <c r="B280" s="234" t="s">
        <v>3</v>
      </c>
      <c r="C280" s="235">
        <f>'VITESSEPL sens 1 '!X104</f>
        <v>0</v>
      </c>
      <c r="D280" s="161">
        <f>'VITESSEPL sens 1 '!Y104</f>
        <v>0</v>
      </c>
      <c r="E280" s="161">
        <f>'VITESSEPL sens 1 '!Z104</f>
        <v>0</v>
      </c>
      <c r="F280" s="161">
        <f>'VITESSEPL sens 1 '!AA104</f>
        <v>0</v>
      </c>
      <c r="G280" s="161">
        <f>'VITESSEPL sens 1 '!AB104</f>
        <v>0</v>
      </c>
      <c r="H280" s="161">
        <f>'VITESSEPL sens 1 '!AC104</f>
        <v>0</v>
      </c>
      <c r="I280" s="161">
        <f>'VITESSEPL sens 1 '!AD104</f>
        <v>0</v>
      </c>
      <c r="J280" s="161">
        <f>'VITESSEPL sens 1 '!AE104</f>
        <v>0</v>
      </c>
      <c r="K280" s="161">
        <f>'VITESSEPL sens 1 '!AF104</f>
        <v>0</v>
      </c>
      <c r="L280" s="161">
        <f>'VITESSEPL sens 1 '!AG104</f>
        <v>0</v>
      </c>
      <c r="M280" s="161">
        <f>'VITESSEPL sens 1 '!AH104</f>
        <v>0</v>
      </c>
      <c r="N280" s="240">
        <f>'VITESSEPL sens 1 '!AI104</f>
        <v>0</v>
      </c>
      <c r="O280" s="161">
        <f>'VITESSEPL sens 1 '!AK104</f>
        <v>0</v>
      </c>
      <c r="P280" s="161">
        <f>'VITESSEPL sens 1 '!AJ104</f>
        <v>0</v>
      </c>
      <c r="Q280" s="238">
        <f t="shared" si="28"/>
        <v>0</v>
      </c>
    </row>
    <row r="281" spans="1:17" x14ac:dyDescent="0.25">
      <c r="A281" s="233">
        <v>0.16666666666666699</v>
      </c>
      <c r="B281" s="234" t="s">
        <v>2</v>
      </c>
      <c r="C281" s="235">
        <f>'VITESSEVL sens 1 '!X105</f>
        <v>0</v>
      </c>
      <c r="D281" s="161">
        <f>'VITESSEVL sens 1 '!Y105</f>
        <v>0</v>
      </c>
      <c r="E281" s="161">
        <f>'VITESSEVL sens 1 '!Z105</f>
        <v>0</v>
      </c>
      <c r="F281" s="161">
        <f>'VITESSEVL sens 1 '!AA105</f>
        <v>0</v>
      </c>
      <c r="G281" s="161">
        <f>'VITESSEVL sens 1 '!AB105</f>
        <v>0</v>
      </c>
      <c r="H281" s="161">
        <f>'VITESSEVL sens 1 '!AC105</f>
        <v>2</v>
      </c>
      <c r="I281" s="161">
        <f>'VITESSEVL sens 1 '!AD105</f>
        <v>5</v>
      </c>
      <c r="J281" s="161">
        <f>'VITESSEVL sens 1 '!AE105</f>
        <v>4</v>
      </c>
      <c r="K281" s="161">
        <f>'VITESSEVL sens 1 '!AF105</f>
        <v>1</v>
      </c>
      <c r="L281" s="161">
        <f>'VITESSEVL sens 1 '!AG105</f>
        <v>0</v>
      </c>
      <c r="M281" s="161">
        <f>'VITESSEVL sens 1 '!AH105</f>
        <v>0</v>
      </c>
      <c r="N281" s="240">
        <f>'VITESSEVL sens 1 '!AI105</f>
        <v>0</v>
      </c>
      <c r="O281" s="161">
        <f>'VITESSEVL sens 1 '!AK105</f>
        <v>88</v>
      </c>
      <c r="P281" s="161">
        <f>'VITESSEVL sens 1 '!AJ105</f>
        <v>10</v>
      </c>
      <c r="Q281" s="238">
        <f t="shared" si="28"/>
        <v>0.83333333333333337</v>
      </c>
    </row>
    <row r="282" spans="1:17" x14ac:dyDescent="0.25">
      <c r="A282" s="239"/>
      <c r="B282" s="234" t="s">
        <v>3</v>
      </c>
      <c r="C282" s="235">
        <f>'VITESSEPL sens 1 '!X105</f>
        <v>0</v>
      </c>
      <c r="D282" s="161">
        <f>'VITESSEPL sens 1 '!Y105</f>
        <v>0</v>
      </c>
      <c r="E282" s="161">
        <f>'VITESSEPL sens 1 '!Z105</f>
        <v>0</v>
      </c>
      <c r="F282" s="161">
        <f>'VITESSEPL sens 1 '!AA105</f>
        <v>0</v>
      </c>
      <c r="G282" s="161">
        <f>'VITESSEPL sens 1 '!AB105</f>
        <v>0</v>
      </c>
      <c r="H282" s="161">
        <f>'VITESSEPL sens 1 '!AC105</f>
        <v>1</v>
      </c>
      <c r="I282" s="161">
        <f>'VITESSEPL sens 1 '!AD105</f>
        <v>0</v>
      </c>
      <c r="J282" s="161">
        <f>'VITESSEPL sens 1 '!AE105</f>
        <v>1</v>
      </c>
      <c r="K282" s="161">
        <f>'VITESSEPL sens 1 '!AF105</f>
        <v>0</v>
      </c>
      <c r="L282" s="161">
        <f>'VITESSEPL sens 1 '!AG105</f>
        <v>0</v>
      </c>
      <c r="M282" s="161">
        <f>'VITESSEPL sens 1 '!AH105</f>
        <v>0</v>
      </c>
      <c r="N282" s="240">
        <f>'VITESSEPL sens 1 '!AI105</f>
        <v>0</v>
      </c>
      <c r="O282" s="161">
        <f>'VITESSEPL sens 1 '!AK105</f>
        <v>85</v>
      </c>
      <c r="P282" s="161">
        <f>'VITESSEPL sens 1 '!AJ105</f>
        <v>1</v>
      </c>
      <c r="Q282" s="238">
        <f t="shared" si="28"/>
        <v>0.5</v>
      </c>
    </row>
    <row r="283" spans="1:17" x14ac:dyDescent="0.25">
      <c r="A283" s="233">
        <v>0.20833333333333301</v>
      </c>
      <c r="B283" s="234" t="s">
        <v>2</v>
      </c>
      <c r="C283" s="235">
        <f>'VITESSEVL sens 1 '!X106</f>
        <v>0</v>
      </c>
      <c r="D283" s="161">
        <f>'VITESSEVL sens 1 '!Y106</f>
        <v>0</v>
      </c>
      <c r="E283" s="161">
        <f>'VITESSEVL sens 1 '!Z106</f>
        <v>0</v>
      </c>
      <c r="F283" s="161">
        <f>'VITESSEVL sens 1 '!AA106</f>
        <v>0</v>
      </c>
      <c r="G283" s="161">
        <f>'VITESSEVL sens 1 '!AB106</f>
        <v>0</v>
      </c>
      <c r="H283" s="161">
        <f>'VITESSEVL sens 1 '!AC106</f>
        <v>3</v>
      </c>
      <c r="I283" s="161">
        <f>'VITESSEVL sens 1 '!AD106</f>
        <v>2</v>
      </c>
      <c r="J283" s="161">
        <f>'VITESSEVL sens 1 '!AE106</f>
        <v>6</v>
      </c>
      <c r="K283" s="161">
        <f>'VITESSEVL sens 1 '!AF106</f>
        <v>1</v>
      </c>
      <c r="L283" s="161">
        <f>'VITESSEVL sens 1 '!AG106</f>
        <v>2</v>
      </c>
      <c r="M283" s="161">
        <f>'VITESSEVL sens 1 '!AH106</f>
        <v>1</v>
      </c>
      <c r="N283" s="240">
        <f>'VITESSEVL sens 1 '!AI106</f>
        <v>0</v>
      </c>
      <c r="O283" s="161">
        <f>'VITESSEVL sens 1 '!AK106</f>
        <v>95</v>
      </c>
      <c r="P283" s="161">
        <f>'VITESSEVL sens 1 '!AJ106</f>
        <v>12</v>
      </c>
      <c r="Q283" s="238">
        <f t="shared" si="28"/>
        <v>0.8</v>
      </c>
    </row>
    <row r="284" spans="1:17" x14ac:dyDescent="0.25">
      <c r="A284" s="239"/>
      <c r="B284" s="234" t="s">
        <v>3</v>
      </c>
      <c r="C284" s="235">
        <f>'VITESSEPL sens 1 '!X106</f>
        <v>0</v>
      </c>
      <c r="D284" s="161">
        <f>'VITESSEPL sens 1 '!Y106</f>
        <v>0</v>
      </c>
      <c r="E284" s="161">
        <f>'VITESSEPL sens 1 '!Z106</f>
        <v>0</v>
      </c>
      <c r="F284" s="161">
        <f>'VITESSEPL sens 1 '!AA106</f>
        <v>0</v>
      </c>
      <c r="G284" s="161">
        <f>'VITESSEPL sens 1 '!AB106</f>
        <v>0</v>
      </c>
      <c r="H284" s="161">
        <f>'VITESSEPL sens 1 '!AC106</f>
        <v>1</v>
      </c>
      <c r="I284" s="161">
        <f>'VITESSEPL sens 1 '!AD106</f>
        <v>1</v>
      </c>
      <c r="J284" s="161">
        <f>'VITESSEPL sens 1 '!AE106</f>
        <v>1</v>
      </c>
      <c r="K284" s="161">
        <f>'VITESSEPL sens 1 '!AF106</f>
        <v>0</v>
      </c>
      <c r="L284" s="161">
        <f>'VITESSEPL sens 1 '!AG106</f>
        <v>0</v>
      </c>
      <c r="M284" s="161">
        <f>'VITESSEPL sens 1 '!AH106</f>
        <v>0</v>
      </c>
      <c r="N284" s="240">
        <f>'VITESSEPL sens 1 '!AI106</f>
        <v>0</v>
      </c>
      <c r="O284" s="161">
        <f>'VITESSEPL sens 1 '!AK106</f>
        <v>85</v>
      </c>
      <c r="P284" s="161">
        <f>'VITESSEPL sens 1 '!AJ106</f>
        <v>2</v>
      </c>
      <c r="Q284" s="238">
        <f t="shared" si="28"/>
        <v>0.66666666666666663</v>
      </c>
    </row>
    <row r="285" spans="1:17" x14ac:dyDescent="0.25">
      <c r="A285" s="233">
        <v>0.25</v>
      </c>
      <c r="B285" s="234" t="s">
        <v>2</v>
      </c>
      <c r="C285" s="235">
        <f>'VITESSEVL sens 1 '!X107</f>
        <v>0</v>
      </c>
      <c r="D285" s="161">
        <f>'VITESSEVL sens 1 '!Y107</f>
        <v>0</v>
      </c>
      <c r="E285" s="161">
        <f>'VITESSEVL sens 1 '!Z107</f>
        <v>0</v>
      </c>
      <c r="F285" s="161">
        <f>'VITESSEVL sens 1 '!AA107</f>
        <v>1</v>
      </c>
      <c r="G285" s="161">
        <f>'VITESSEVL sens 1 '!AB107</f>
        <v>1</v>
      </c>
      <c r="H285" s="161">
        <f>'VITESSEVL sens 1 '!AC107</f>
        <v>3</v>
      </c>
      <c r="I285" s="161">
        <f>'VITESSEVL sens 1 '!AD107</f>
        <v>1</v>
      </c>
      <c r="J285" s="161">
        <f>'VITESSEVL sens 1 '!AE107</f>
        <v>1</v>
      </c>
      <c r="K285" s="161">
        <f>'VITESSEVL sens 1 '!AF107</f>
        <v>0</v>
      </c>
      <c r="L285" s="161">
        <f>'VITESSEVL sens 1 '!AG107</f>
        <v>3</v>
      </c>
      <c r="M285" s="161">
        <f>'VITESSEVL sens 1 '!AH107</f>
        <v>3</v>
      </c>
      <c r="N285" s="240">
        <f>'VITESSEVL sens 1 '!AI107</f>
        <v>0</v>
      </c>
      <c r="O285" s="161">
        <f>'VITESSEVL sens 1 '!AK107</f>
        <v>96</v>
      </c>
      <c r="P285" s="161">
        <f>'VITESSEVL sens 1 '!AJ107</f>
        <v>8</v>
      </c>
      <c r="Q285" s="238">
        <f t="shared" si="28"/>
        <v>0.61538461538461542</v>
      </c>
    </row>
    <row r="286" spans="1:17" x14ac:dyDescent="0.25">
      <c r="A286" s="239"/>
      <c r="B286" s="234" t="s">
        <v>3</v>
      </c>
      <c r="C286" s="235">
        <f>'VITESSEPL sens 1 '!X107</f>
        <v>0</v>
      </c>
      <c r="D286" s="161">
        <f>'VITESSEPL sens 1 '!Y107</f>
        <v>0</v>
      </c>
      <c r="E286" s="161">
        <f>'VITESSEPL sens 1 '!Z107</f>
        <v>0</v>
      </c>
      <c r="F286" s="161">
        <f>'VITESSEPL sens 1 '!AA107</f>
        <v>0</v>
      </c>
      <c r="G286" s="161">
        <f>'VITESSEPL sens 1 '!AB107</f>
        <v>1</v>
      </c>
      <c r="H286" s="161">
        <f>'VITESSEPL sens 1 '!AC107</f>
        <v>1</v>
      </c>
      <c r="I286" s="161">
        <f>'VITESSEPL sens 1 '!AD107</f>
        <v>6</v>
      </c>
      <c r="J286" s="161">
        <f>'VITESSEPL sens 1 '!AE107</f>
        <v>0</v>
      </c>
      <c r="K286" s="161">
        <f>'VITESSEPL sens 1 '!AF107</f>
        <v>0</v>
      </c>
      <c r="L286" s="161">
        <f>'VITESSEPL sens 1 '!AG107</f>
        <v>1</v>
      </c>
      <c r="M286" s="161">
        <f>'VITESSEPL sens 1 '!AH107</f>
        <v>0</v>
      </c>
      <c r="N286" s="240">
        <f>'VITESSEPL sens 1 '!AI107</f>
        <v>0</v>
      </c>
      <c r="O286" s="161">
        <f>'VITESSEPL sens 1 '!AK107</f>
        <v>85</v>
      </c>
      <c r="P286" s="161">
        <f>'VITESSEPL sens 1 '!AJ107</f>
        <v>7</v>
      </c>
      <c r="Q286" s="238">
        <f t="shared" si="28"/>
        <v>0.77777777777777779</v>
      </c>
    </row>
    <row r="287" spans="1:17" x14ac:dyDescent="0.25">
      <c r="A287" s="233">
        <v>0.29166666666666702</v>
      </c>
      <c r="B287" s="234" t="s">
        <v>2</v>
      </c>
      <c r="C287" s="235">
        <f>'VITESSEVL sens 1 '!X108</f>
        <v>1</v>
      </c>
      <c r="D287" s="161">
        <f>'VITESSEVL sens 1 '!Y108</f>
        <v>1</v>
      </c>
      <c r="E287" s="161">
        <f>'VITESSEVL sens 1 '!Z108</f>
        <v>0</v>
      </c>
      <c r="F287" s="161">
        <f>'VITESSEVL sens 1 '!AA108</f>
        <v>0</v>
      </c>
      <c r="G287" s="161">
        <f>'VITESSEVL sens 1 '!AB108</f>
        <v>2</v>
      </c>
      <c r="H287" s="161">
        <f>'VITESSEVL sens 1 '!AC108</f>
        <v>6</v>
      </c>
      <c r="I287" s="161">
        <f>'VITESSEVL sens 1 '!AD108</f>
        <v>11</v>
      </c>
      <c r="J287" s="161">
        <f>'VITESSEVL sens 1 '!AE108</f>
        <v>9</v>
      </c>
      <c r="K287" s="161">
        <f>'VITESSEVL sens 1 '!AF108</f>
        <v>3</v>
      </c>
      <c r="L287" s="161">
        <f>'VITESSEVL sens 1 '!AG108</f>
        <v>2</v>
      </c>
      <c r="M287" s="161">
        <f>'VITESSEVL sens 1 '!AH108</f>
        <v>2</v>
      </c>
      <c r="N287" s="240">
        <f>'VITESSEVL sens 1 '!AI108</f>
        <v>0</v>
      </c>
      <c r="O287" s="161">
        <f>'VITESSEVL sens 1 '!AK108</f>
        <v>87</v>
      </c>
      <c r="P287" s="161">
        <f>'VITESSEVL sens 1 '!AJ108</f>
        <v>27</v>
      </c>
      <c r="Q287" s="238">
        <f t="shared" si="28"/>
        <v>0.72972972972972971</v>
      </c>
    </row>
    <row r="288" spans="1:17" x14ac:dyDescent="0.25">
      <c r="A288" s="239"/>
      <c r="B288" s="234" t="s">
        <v>3</v>
      </c>
      <c r="C288" s="235">
        <f>'VITESSEPL sens 1 '!X108</f>
        <v>0</v>
      </c>
      <c r="D288" s="161">
        <f>'VITESSEPL sens 1 '!Y108</f>
        <v>0</v>
      </c>
      <c r="E288" s="161">
        <f>'VITESSEPL sens 1 '!Z108</f>
        <v>0</v>
      </c>
      <c r="F288" s="161">
        <f>'VITESSEPL sens 1 '!AA108</f>
        <v>0</v>
      </c>
      <c r="G288" s="161">
        <f>'VITESSEPL sens 1 '!AB108</f>
        <v>2</v>
      </c>
      <c r="H288" s="161">
        <f>'VITESSEPL sens 1 '!AC108</f>
        <v>4</v>
      </c>
      <c r="I288" s="161">
        <f>'VITESSEPL sens 1 '!AD108</f>
        <v>14</v>
      </c>
      <c r="J288" s="161">
        <f>'VITESSEPL sens 1 '!AE108</f>
        <v>2</v>
      </c>
      <c r="K288" s="161">
        <f>'VITESSEPL sens 1 '!AF108</f>
        <v>0</v>
      </c>
      <c r="L288" s="161">
        <f>'VITESSEPL sens 1 '!AG108</f>
        <v>0</v>
      </c>
      <c r="M288" s="161">
        <f>'VITESSEPL sens 1 '!AH108</f>
        <v>0</v>
      </c>
      <c r="N288" s="240">
        <f>'VITESSEPL sens 1 '!AI108</f>
        <v>0</v>
      </c>
      <c r="O288" s="161">
        <f>'VITESSEPL sens 1 '!AK108</f>
        <v>82</v>
      </c>
      <c r="P288" s="161">
        <f>'VITESSEPL sens 1 '!AJ108</f>
        <v>16</v>
      </c>
      <c r="Q288" s="238">
        <f t="shared" si="28"/>
        <v>0.72727272727272729</v>
      </c>
    </row>
    <row r="289" spans="1:17" x14ac:dyDescent="0.25">
      <c r="A289" s="233">
        <v>0.33333333333333298</v>
      </c>
      <c r="B289" s="234" t="s">
        <v>2</v>
      </c>
      <c r="C289" s="235">
        <f>'VITESSEVL sens 1 '!X109</f>
        <v>0</v>
      </c>
      <c r="D289" s="161">
        <f>'VITESSEVL sens 1 '!Y109</f>
        <v>0</v>
      </c>
      <c r="E289" s="161">
        <f>'VITESSEVL sens 1 '!Z109</f>
        <v>0</v>
      </c>
      <c r="F289" s="161">
        <f>'VITESSEVL sens 1 '!AA109</f>
        <v>1</v>
      </c>
      <c r="G289" s="161">
        <f>'VITESSEVL sens 1 '!AB109</f>
        <v>2</v>
      </c>
      <c r="H289" s="161">
        <f>'VITESSEVL sens 1 '!AC109</f>
        <v>7</v>
      </c>
      <c r="I289" s="161">
        <f>'VITESSEVL sens 1 '!AD109</f>
        <v>19</v>
      </c>
      <c r="J289" s="161">
        <f>'VITESSEVL sens 1 '!AE109</f>
        <v>11</v>
      </c>
      <c r="K289" s="161">
        <f>'VITESSEVL sens 1 '!AF109</f>
        <v>8</v>
      </c>
      <c r="L289" s="161">
        <f>'VITESSEVL sens 1 '!AG109</f>
        <v>2</v>
      </c>
      <c r="M289" s="161">
        <f>'VITESSEVL sens 1 '!AH109</f>
        <v>1</v>
      </c>
      <c r="N289" s="240">
        <f>'VITESSEVL sens 1 '!AI109</f>
        <v>0</v>
      </c>
      <c r="O289" s="161">
        <f>'VITESSEVL sens 1 '!AK109</f>
        <v>90</v>
      </c>
      <c r="P289" s="161">
        <f>'VITESSEVL sens 1 '!AJ109</f>
        <v>41</v>
      </c>
      <c r="Q289" s="238">
        <f t="shared" si="28"/>
        <v>0.80392156862745101</v>
      </c>
    </row>
    <row r="290" spans="1:17" x14ac:dyDescent="0.25">
      <c r="A290" s="239"/>
      <c r="B290" s="234" t="s">
        <v>3</v>
      </c>
      <c r="C290" s="235">
        <f>'VITESSEPL sens 1 '!X109</f>
        <v>0</v>
      </c>
      <c r="D290" s="161">
        <f>'VITESSEPL sens 1 '!Y109</f>
        <v>0</v>
      </c>
      <c r="E290" s="161">
        <f>'VITESSEPL sens 1 '!Z109</f>
        <v>0</v>
      </c>
      <c r="F290" s="161">
        <f>'VITESSEPL sens 1 '!AA109</f>
        <v>0</v>
      </c>
      <c r="G290" s="161">
        <f>'VITESSEPL sens 1 '!AB109</f>
        <v>1</v>
      </c>
      <c r="H290" s="161">
        <f>'VITESSEPL sens 1 '!AC109</f>
        <v>3</v>
      </c>
      <c r="I290" s="161">
        <f>'VITESSEPL sens 1 '!AD109</f>
        <v>6</v>
      </c>
      <c r="J290" s="161">
        <f>'VITESSEPL sens 1 '!AE109</f>
        <v>4</v>
      </c>
      <c r="K290" s="161">
        <f>'VITESSEPL sens 1 '!AF109</f>
        <v>1</v>
      </c>
      <c r="L290" s="161">
        <f>'VITESSEPL sens 1 '!AG109</f>
        <v>0</v>
      </c>
      <c r="M290" s="161">
        <f>'VITESSEPL sens 1 '!AH109</f>
        <v>0</v>
      </c>
      <c r="N290" s="240">
        <f>'VITESSEPL sens 1 '!AI109</f>
        <v>0</v>
      </c>
      <c r="O290" s="161">
        <f>'VITESSEPL sens 1 '!AK109</f>
        <v>86</v>
      </c>
      <c r="P290" s="161">
        <f>'VITESSEPL sens 1 '!AJ109</f>
        <v>11</v>
      </c>
      <c r="Q290" s="238">
        <f t="shared" si="28"/>
        <v>0.73333333333333328</v>
      </c>
    </row>
    <row r="291" spans="1:17" x14ac:dyDescent="0.25">
      <c r="A291" s="233">
        <v>0.375</v>
      </c>
      <c r="B291" s="234" t="s">
        <v>2</v>
      </c>
      <c r="C291" s="235">
        <f>'VITESSEVL sens 1 '!X110</f>
        <v>2</v>
      </c>
      <c r="D291" s="161">
        <f>'VITESSEVL sens 1 '!Y110</f>
        <v>0</v>
      </c>
      <c r="E291" s="161">
        <f>'VITESSEVL sens 1 '!Z110</f>
        <v>0</v>
      </c>
      <c r="F291" s="161">
        <f>'VITESSEVL sens 1 '!AA110</f>
        <v>1</v>
      </c>
      <c r="G291" s="161">
        <f>'VITESSEVL sens 1 '!AB110</f>
        <v>0</v>
      </c>
      <c r="H291" s="161">
        <f>'VITESSEVL sens 1 '!AC110</f>
        <v>3</v>
      </c>
      <c r="I291" s="161">
        <f>'VITESSEVL sens 1 '!AD110</f>
        <v>9</v>
      </c>
      <c r="J291" s="161">
        <f>'VITESSEVL sens 1 '!AE110</f>
        <v>5</v>
      </c>
      <c r="K291" s="161">
        <f>'VITESSEVL sens 1 '!AF110</f>
        <v>2</v>
      </c>
      <c r="L291" s="161">
        <f>'VITESSEVL sens 1 '!AG110</f>
        <v>2</v>
      </c>
      <c r="M291" s="161">
        <f>'VITESSEVL sens 1 '!AH110</f>
        <v>1</v>
      </c>
      <c r="N291" s="240">
        <f>'VITESSEVL sens 1 '!AI110</f>
        <v>0</v>
      </c>
      <c r="O291" s="161">
        <f>'VITESSEVL sens 1 '!AK110</f>
        <v>85</v>
      </c>
      <c r="P291" s="161">
        <f>'VITESSEVL sens 1 '!AJ110</f>
        <v>19</v>
      </c>
      <c r="Q291" s="238">
        <f t="shared" si="28"/>
        <v>0.76</v>
      </c>
    </row>
    <row r="292" spans="1:17" x14ac:dyDescent="0.25">
      <c r="A292" s="239"/>
      <c r="B292" s="234" t="s">
        <v>3</v>
      </c>
      <c r="C292" s="235">
        <f>'VITESSEPL sens 1 '!X110</f>
        <v>0</v>
      </c>
      <c r="D292" s="161">
        <f>'VITESSEPL sens 1 '!Y110</f>
        <v>0</v>
      </c>
      <c r="E292" s="161">
        <f>'VITESSEPL sens 1 '!Z110</f>
        <v>0</v>
      </c>
      <c r="F292" s="161">
        <f>'VITESSEPL sens 1 '!AA110</f>
        <v>0</v>
      </c>
      <c r="G292" s="161">
        <f>'VITESSEPL sens 1 '!AB110</f>
        <v>2</v>
      </c>
      <c r="H292" s="161">
        <f>'VITESSEPL sens 1 '!AC110</f>
        <v>5</v>
      </c>
      <c r="I292" s="161">
        <f>'VITESSEPL sens 1 '!AD110</f>
        <v>10</v>
      </c>
      <c r="J292" s="161">
        <f>'VITESSEPL sens 1 '!AE110</f>
        <v>6</v>
      </c>
      <c r="K292" s="161">
        <f>'VITESSEPL sens 1 '!AF110</f>
        <v>0</v>
      </c>
      <c r="L292" s="161">
        <f>'VITESSEPL sens 1 '!AG110</f>
        <v>0</v>
      </c>
      <c r="M292" s="161">
        <f>'VITESSEPL sens 1 '!AH110</f>
        <v>0</v>
      </c>
      <c r="N292" s="240">
        <f>'VITESSEPL sens 1 '!AI110</f>
        <v>0</v>
      </c>
      <c r="O292" s="161">
        <f>'VITESSEPL sens 1 '!AK110</f>
        <v>84</v>
      </c>
      <c r="P292" s="161">
        <f>'VITESSEPL sens 1 '!AJ110</f>
        <v>16</v>
      </c>
      <c r="Q292" s="238">
        <f t="shared" si="28"/>
        <v>0.69565217391304346</v>
      </c>
    </row>
    <row r="293" spans="1:17" x14ac:dyDescent="0.25">
      <c r="A293" s="233">
        <v>0.41666666666666702</v>
      </c>
      <c r="B293" s="234" t="s">
        <v>2</v>
      </c>
      <c r="C293" s="235">
        <f>'VITESSEVL sens 1 '!X111</f>
        <v>1</v>
      </c>
      <c r="D293" s="161">
        <f>'VITESSEVL sens 1 '!Y111</f>
        <v>1</v>
      </c>
      <c r="E293" s="161">
        <f>'VITESSEVL sens 1 '!Z111</f>
        <v>1</v>
      </c>
      <c r="F293" s="161">
        <f>'VITESSEVL sens 1 '!AA111</f>
        <v>0</v>
      </c>
      <c r="G293" s="161">
        <f>'VITESSEVL sens 1 '!AB111</f>
        <v>2</v>
      </c>
      <c r="H293" s="161">
        <f>'VITESSEVL sens 1 '!AC111</f>
        <v>7</v>
      </c>
      <c r="I293" s="161">
        <f>'VITESSEVL sens 1 '!AD111</f>
        <v>8</v>
      </c>
      <c r="J293" s="161">
        <f>'VITESSEVL sens 1 '!AE111</f>
        <v>5</v>
      </c>
      <c r="K293" s="161">
        <f>'VITESSEVL sens 1 '!AF111</f>
        <v>4</v>
      </c>
      <c r="L293" s="161">
        <f>'VITESSEVL sens 1 '!AG111</f>
        <v>1</v>
      </c>
      <c r="M293" s="161">
        <f>'VITESSEVL sens 1 '!AH111</f>
        <v>1</v>
      </c>
      <c r="N293" s="240">
        <f>'VITESSEVL sens 1 '!AI111</f>
        <v>0</v>
      </c>
      <c r="O293" s="161">
        <f>'VITESSEVL sens 1 '!AK111</f>
        <v>83</v>
      </c>
      <c r="P293" s="161">
        <f>'VITESSEVL sens 1 '!AJ111</f>
        <v>19</v>
      </c>
      <c r="Q293" s="238">
        <f t="shared" si="28"/>
        <v>0.61290322580645162</v>
      </c>
    </row>
    <row r="294" spans="1:17" x14ac:dyDescent="0.25">
      <c r="A294" s="239"/>
      <c r="B294" s="234" t="s">
        <v>3</v>
      </c>
      <c r="C294" s="235">
        <f>'VITESSEPL sens 1 '!X111</f>
        <v>0</v>
      </c>
      <c r="D294" s="161">
        <f>'VITESSEPL sens 1 '!Y111</f>
        <v>0</v>
      </c>
      <c r="E294" s="161">
        <f>'VITESSEPL sens 1 '!Z111</f>
        <v>0</v>
      </c>
      <c r="F294" s="161">
        <f>'VITESSEPL sens 1 '!AA111</f>
        <v>0</v>
      </c>
      <c r="G294" s="161">
        <f>'VITESSEPL sens 1 '!AB111</f>
        <v>1</v>
      </c>
      <c r="H294" s="161">
        <f>'VITESSEPL sens 1 '!AC111</f>
        <v>2</v>
      </c>
      <c r="I294" s="161">
        <f>'VITESSEPL sens 1 '!AD111</f>
        <v>19</v>
      </c>
      <c r="J294" s="161">
        <f>'VITESSEPL sens 1 '!AE111</f>
        <v>1</v>
      </c>
      <c r="K294" s="161">
        <f>'VITESSEPL sens 1 '!AF111</f>
        <v>0</v>
      </c>
      <c r="L294" s="161">
        <f>'VITESSEPL sens 1 '!AG111</f>
        <v>0</v>
      </c>
      <c r="M294" s="161">
        <f>'VITESSEPL sens 1 '!AH111</f>
        <v>0</v>
      </c>
      <c r="N294" s="240">
        <f>'VITESSEPL sens 1 '!AI111</f>
        <v>0</v>
      </c>
      <c r="O294" s="161">
        <f>'VITESSEPL sens 1 '!AK111</f>
        <v>84</v>
      </c>
      <c r="P294" s="161">
        <f>'VITESSEPL sens 1 '!AJ111</f>
        <v>20</v>
      </c>
      <c r="Q294" s="238">
        <f t="shared" si="28"/>
        <v>0.86956521739130432</v>
      </c>
    </row>
    <row r="295" spans="1:17" x14ac:dyDescent="0.25">
      <c r="A295" s="233">
        <v>0.45833333333333298</v>
      </c>
      <c r="B295" s="234" t="s">
        <v>2</v>
      </c>
      <c r="C295" s="235">
        <f>'VITESSEVL sens 1 '!X112</f>
        <v>0</v>
      </c>
      <c r="D295" s="161">
        <f>'VITESSEVL sens 1 '!Y112</f>
        <v>2</v>
      </c>
      <c r="E295" s="161">
        <f>'VITESSEVL sens 1 '!Z112</f>
        <v>0</v>
      </c>
      <c r="F295" s="161">
        <f>'VITESSEVL sens 1 '!AA112</f>
        <v>1</v>
      </c>
      <c r="G295" s="161">
        <f>'VITESSEVL sens 1 '!AB112</f>
        <v>0</v>
      </c>
      <c r="H295" s="161">
        <f>'VITESSEVL sens 1 '!AC112</f>
        <v>7</v>
      </c>
      <c r="I295" s="161">
        <f>'VITESSEVL sens 1 '!AD112</f>
        <v>8</v>
      </c>
      <c r="J295" s="161">
        <f>'VITESSEVL sens 1 '!AE112</f>
        <v>9</v>
      </c>
      <c r="K295" s="161">
        <f>'VITESSEVL sens 1 '!AF112</f>
        <v>5</v>
      </c>
      <c r="L295" s="161">
        <f>'VITESSEVL sens 1 '!AG112</f>
        <v>2</v>
      </c>
      <c r="M295" s="161">
        <f>'VITESSEVL sens 1 '!AH112</f>
        <v>0</v>
      </c>
      <c r="N295" s="240">
        <f>'VITESSEVL sens 1 '!AI112</f>
        <v>0</v>
      </c>
      <c r="O295" s="161">
        <f>'VITESSEVL sens 1 '!AK112</f>
        <v>86</v>
      </c>
      <c r="P295" s="161">
        <f>'VITESSEVL sens 1 '!AJ112</f>
        <v>24</v>
      </c>
      <c r="Q295" s="238">
        <f t="shared" si="28"/>
        <v>0.70588235294117652</v>
      </c>
    </row>
    <row r="296" spans="1:17" x14ac:dyDescent="0.25">
      <c r="A296" s="239"/>
      <c r="B296" s="234" t="s">
        <v>3</v>
      </c>
      <c r="C296" s="235">
        <f>'VITESSEPL sens 1 '!X112</f>
        <v>2</v>
      </c>
      <c r="D296" s="161">
        <f>'VITESSEPL sens 1 '!Y112</f>
        <v>0</v>
      </c>
      <c r="E296" s="161">
        <f>'VITESSEPL sens 1 '!Z112</f>
        <v>1</v>
      </c>
      <c r="F296" s="161">
        <f>'VITESSEPL sens 1 '!AA112</f>
        <v>0</v>
      </c>
      <c r="G296" s="161">
        <f>'VITESSEPL sens 1 '!AB112</f>
        <v>1</v>
      </c>
      <c r="H296" s="161">
        <f>'VITESSEPL sens 1 '!AC112</f>
        <v>2</v>
      </c>
      <c r="I296" s="161">
        <f>'VITESSEPL sens 1 '!AD112</f>
        <v>9</v>
      </c>
      <c r="J296" s="161">
        <f>'VITESSEPL sens 1 '!AE112</f>
        <v>3</v>
      </c>
      <c r="K296" s="161">
        <f>'VITESSEPL sens 1 '!AF112</f>
        <v>0</v>
      </c>
      <c r="L296" s="161">
        <f>'VITESSEPL sens 1 '!AG112</f>
        <v>0</v>
      </c>
      <c r="M296" s="161">
        <f>'VITESSEPL sens 1 '!AH112</f>
        <v>0</v>
      </c>
      <c r="N296" s="240">
        <f>'VITESSEPL sens 1 '!AI112</f>
        <v>0</v>
      </c>
      <c r="O296" s="161">
        <f>'VITESSEPL sens 1 '!AK112</f>
        <v>74</v>
      </c>
      <c r="P296" s="161">
        <f>'VITESSEPL sens 1 '!AJ112</f>
        <v>12</v>
      </c>
      <c r="Q296" s="238">
        <f t="shared" si="28"/>
        <v>0.66666666666666663</v>
      </c>
    </row>
    <row r="297" spans="1:17" x14ac:dyDescent="0.25">
      <c r="A297" s="233">
        <v>0.5</v>
      </c>
      <c r="B297" s="234" t="s">
        <v>2</v>
      </c>
      <c r="C297" s="235">
        <f>'VITESSEVL sens 1 '!X113</f>
        <v>1</v>
      </c>
      <c r="D297" s="161">
        <f>'VITESSEVL sens 1 '!Y113</f>
        <v>0</v>
      </c>
      <c r="E297" s="161">
        <f>'VITESSEVL sens 1 '!Z113</f>
        <v>0</v>
      </c>
      <c r="F297" s="161">
        <f>'VITESSEVL sens 1 '!AA113</f>
        <v>0</v>
      </c>
      <c r="G297" s="161">
        <f>'VITESSEVL sens 1 '!AB113</f>
        <v>0</v>
      </c>
      <c r="H297" s="161">
        <f>'VITESSEVL sens 1 '!AC113</f>
        <v>4</v>
      </c>
      <c r="I297" s="161">
        <f>'VITESSEVL sens 1 '!AD113</f>
        <v>11</v>
      </c>
      <c r="J297" s="161">
        <f>'VITESSEVL sens 1 '!AE113</f>
        <v>8</v>
      </c>
      <c r="K297" s="161">
        <f>'VITESSEVL sens 1 '!AF113</f>
        <v>8</v>
      </c>
      <c r="L297" s="161">
        <f>'VITESSEVL sens 1 '!AG113</f>
        <v>4</v>
      </c>
      <c r="M297" s="161">
        <f>'VITESSEVL sens 1 '!AH113</f>
        <v>3</v>
      </c>
      <c r="N297" s="240">
        <f>'VITESSEVL sens 1 '!AI113</f>
        <v>2</v>
      </c>
      <c r="O297" s="161">
        <f>'VITESSEVL sens 1 '!AK113</f>
        <v>97</v>
      </c>
      <c r="P297" s="161">
        <f>'VITESSEVL sens 1 '!AJ113</f>
        <v>36</v>
      </c>
      <c r="Q297" s="238">
        <f t="shared" si="28"/>
        <v>0.87804878048780488</v>
      </c>
    </row>
    <row r="298" spans="1:17" x14ac:dyDescent="0.25">
      <c r="A298" s="239"/>
      <c r="B298" s="234" t="s">
        <v>3</v>
      </c>
      <c r="C298" s="235">
        <f>'VITESSEPL sens 1 '!X113</f>
        <v>0</v>
      </c>
      <c r="D298" s="161">
        <f>'VITESSEPL sens 1 '!Y113</f>
        <v>0</v>
      </c>
      <c r="E298" s="161">
        <f>'VITESSEPL sens 1 '!Z113</f>
        <v>0</v>
      </c>
      <c r="F298" s="161">
        <f>'VITESSEPL sens 1 '!AA113</f>
        <v>0</v>
      </c>
      <c r="G298" s="161">
        <f>'VITESSEPL sens 1 '!AB113</f>
        <v>0</v>
      </c>
      <c r="H298" s="161">
        <f>'VITESSEPL sens 1 '!AC113</f>
        <v>2</v>
      </c>
      <c r="I298" s="161">
        <f>'VITESSEPL sens 1 '!AD113</f>
        <v>7</v>
      </c>
      <c r="J298" s="161">
        <f>'VITESSEPL sens 1 '!AE113</f>
        <v>3</v>
      </c>
      <c r="K298" s="161">
        <f>'VITESSEPL sens 1 '!AF113</f>
        <v>0</v>
      </c>
      <c r="L298" s="161">
        <f>'VITESSEPL sens 1 '!AG113</f>
        <v>0</v>
      </c>
      <c r="M298" s="161">
        <f>'VITESSEPL sens 1 '!AH113</f>
        <v>0</v>
      </c>
      <c r="N298" s="240">
        <f>'VITESSEPL sens 1 '!AI113</f>
        <v>0</v>
      </c>
      <c r="O298" s="161">
        <f>'VITESSEPL sens 1 '!AK113</f>
        <v>86</v>
      </c>
      <c r="P298" s="161">
        <f>'VITESSEPL sens 1 '!AJ113</f>
        <v>10</v>
      </c>
      <c r="Q298" s="238">
        <f t="shared" si="28"/>
        <v>0.83333333333333337</v>
      </c>
    </row>
    <row r="299" spans="1:17" x14ac:dyDescent="0.25">
      <c r="A299" s="233">
        <v>0.54166666666666696</v>
      </c>
      <c r="B299" s="234" t="s">
        <v>2</v>
      </c>
      <c r="C299" s="235">
        <f>'VITESSEVL sens 1 '!X114</f>
        <v>0</v>
      </c>
      <c r="D299" s="161">
        <f>'VITESSEVL sens 1 '!Y114</f>
        <v>0</v>
      </c>
      <c r="E299" s="161">
        <f>'VITESSEVL sens 1 '!Z114</f>
        <v>0</v>
      </c>
      <c r="F299" s="161">
        <f>'VITESSEVL sens 1 '!AA114</f>
        <v>0</v>
      </c>
      <c r="G299" s="161">
        <f>'VITESSEVL sens 1 '!AB114</f>
        <v>0</v>
      </c>
      <c r="H299" s="161">
        <f>'VITESSEVL sens 1 '!AC114</f>
        <v>4</v>
      </c>
      <c r="I299" s="161">
        <f>'VITESSEVL sens 1 '!AD114</f>
        <v>7</v>
      </c>
      <c r="J299" s="161">
        <f>'VITESSEVL sens 1 '!AE114</f>
        <v>8</v>
      </c>
      <c r="K299" s="161">
        <f>'VITESSEVL sens 1 '!AF114</f>
        <v>5</v>
      </c>
      <c r="L299" s="161">
        <f>'VITESSEVL sens 1 '!AG114</f>
        <v>1</v>
      </c>
      <c r="M299" s="161">
        <f>'VITESSEVL sens 1 '!AH114</f>
        <v>1</v>
      </c>
      <c r="N299" s="240">
        <f>'VITESSEVL sens 1 '!AI114</f>
        <v>0</v>
      </c>
      <c r="O299" s="161">
        <f>'VITESSEVL sens 1 '!AK114</f>
        <v>93</v>
      </c>
      <c r="P299" s="161">
        <f>'VITESSEVL sens 1 '!AJ114</f>
        <v>22</v>
      </c>
      <c r="Q299" s="238">
        <f t="shared" si="28"/>
        <v>0.84615384615384615</v>
      </c>
    </row>
    <row r="300" spans="1:17" x14ac:dyDescent="0.25">
      <c r="A300" s="239"/>
      <c r="B300" s="234" t="s">
        <v>3</v>
      </c>
      <c r="C300" s="235">
        <f>'VITESSEPL sens 1 '!X114</f>
        <v>0</v>
      </c>
      <c r="D300" s="161">
        <f>'VITESSEPL sens 1 '!Y114</f>
        <v>0</v>
      </c>
      <c r="E300" s="161">
        <f>'VITESSEPL sens 1 '!Z114</f>
        <v>0</v>
      </c>
      <c r="F300" s="161">
        <f>'VITESSEPL sens 1 '!AA114</f>
        <v>0</v>
      </c>
      <c r="G300" s="161">
        <f>'VITESSEPL sens 1 '!AB114</f>
        <v>1</v>
      </c>
      <c r="H300" s="161">
        <f>'VITESSEPL sens 1 '!AC114</f>
        <v>2</v>
      </c>
      <c r="I300" s="161">
        <f>'VITESSEPL sens 1 '!AD114</f>
        <v>13</v>
      </c>
      <c r="J300" s="161">
        <f>'VITESSEPL sens 1 '!AE114</f>
        <v>7</v>
      </c>
      <c r="K300" s="161">
        <f>'VITESSEPL sens 1 '!AF114</f>
        <v>0</v>
      </c>
      <c r="L300" s="161">
        <f>'VITESSEPL sens 1 '!AG114</f>
        <v>0</v>
      </c>
      <c r="M300" s="161">
        <f>'VITESSEPL sens 1 '!AH114</f>
        <v>0</v>
      </c>
      <c r="N300" s="240">
        <f>'VITESSEPL sens 1 '!AI114</f>
        <v>0</v>
      </c>
      <c r="O300" s="161">
        <f>'VITESSEPL sens 1 '!AK114</f>
        <v>86</v>
      </c>
      <c r="P300" s="161">
        <f>'VITESSEPL sens 1 '!AJ114</f>
        <v>20</v>
      </c>
      <c r="Q300" s="238">
        <f t="shared" si="28"/>
        <v>0.86956521739130432</v>
      </c>
    </row>
    <row r="301" spans="1:17" x14ac:dyDescent="0.25">
      <c r="A301" s="233">
        <v>0.58333333333333304</v>
      </c>
      <c r="B301" s="234" t="s">
        <v>2</v>
      </c>
      <c r="C301" s="235">
        <f>'VITESSEVL sens 1 '!X115</f>
        <v>0</v>
      </c>
      <c r="D301" s="161">
        <f>'VITESSEVL sens 1 '!Y115</f>
        <v>0</v>
      </c>
      <c r="E301" s="161">
        <f>'VITESSEVL sens 1 '!Z115</f>
        <v>0</v>
      </c>
      <c r="F301" s="161">
        <f>'VITESSEVL sens 1 '!AA115</f>
        <v>0</v>
      </c>
      <c r="G301" s="161">
        <f>'VITESSEVL sens 1 '!AB115</f>
        <v>0</v>
      </c>
      <c r="H301" s="161">
        <f>'VITESSEVL sens 1 '!AC115</f>
        <v>1</v>
      </c>
      <c r="I301" s="161">
        <f>'VITESSEVL sens 1 '!AD115</f>
        <v>4</v>
      </c>
      <c r="J301" s="161">
        <f>'VITESSEVL sens 1 '!AE115</f>
        <v>2</v>
      </c>
      <c r="K301" s="161">
        <f>'VITESSEVL sens 1 '!AF115</f>
        <v>3</v>
      </c>
      <c r="L301" s="161">
        <f>'VITESSEVL sens 1 '!AG115</f>
        <v>0</v>
      </c>
      <c r="M301" s="161">
        <f>'VITESSEVL sens 1 '!AH115</f>
        <v>1</v>
      </c>
      <c r="N301" s="240">
        <f>'VITESSEVL sens 1 '!AI115</f>
        <v>0</v>
      </c>
      <c r="O301" s="161">
        <f>'VITESSEVL sens 1 '!AK115</f>
        <v>95</v>
      </c>
      <c r="P301" s="161">
        <f>'VITESSEVL sens 1 '!AJ115</f>
        <v>10</v>
      </c>
      <c r="Q301" s="238">
        <f t="shared" si="28"/>
        <v>0.90909090909090906</v>
      </c>
    </row>
    <row r="302" spans="1:17" x14ac:dyDescent="0.25">
      <c r="A302" s="239"/>
      <c r="B302" s="234" t="s">
        <v>3</v>
      </c>
      <c r="C302" s="235">
        <f>'VITESSEPL sens 1 '!X115</f>
        <v>0</v>
      </c>
      <c r="D302" s="161">
        <f>'VITESSEPL sens 1 '!Y115</f>
        <v>0</v>
      </c>
      <c r="E302" s="161">
        <f>'VITESSEPL sens 1 '!Z115</f>
        <v>0</v>
      </c>
      <c r="F302" s="161">
        <f>'VITESSEPL sens 1 '!AA115</f>
        <v>0</v>
      </c>
      <c r="G302" s="161">
        <f>'VITESSEPL sens 1 '!AB115</f>
        <v>1</v>
      </c>
      <c r="H302" s="161">
        <f>'VITESSEPL sens 1 '!AC115</f>
        <v>3</v>
      </c>
      <c r="I302" s="161">
        <f>'VITESSEPL sens 1 '!AD115</f>
        <v>12</v>
      </c>
      <c r="J302" s="161">
        <f>'VITESSEPL sens 1 '!AE115</f>
        <v>3</v>
      </c>
      <c r="K302" s="161">
        <f>'VITESSEPL sens 1 '!AF115</f>
        <v>0</v>
      </c>
      <c r="L302" s="161">
        <f>'VITESSEPL sens 1 '!AG115</f>
        <v>0</v>
      </c>
      <c r="M302" s="161">
        <f>'VITESSEPL sens 1 '!AH115</f>
        <v>0</v>
      </c>
      <c r="N302" s="240">
        <f>'VITESSEPL sens 1 '!AI115</f>
        <v>0</v>
      </c>
      <c r="O302" s="161">
        <f>'VITESSEPL sens 1 '!AK115</f>
        <v>84</v>
      </c>
      <c r="P302" s="161">
        <f>'VITESSEPL sens 1 '!AJ115</f>
        <v>15</v>
      </c>
      <c r="Q302" s="238">
        <f t="shared" si="28"/>
        <v>0.78947368421052633</v>
      </c>
    </row>
    <row r="303" spans="1:17" x14ac:dyDescent="0.25">
      <c r="A303" s="233">
        <v>0.625</v>
      </c>
      <c r="B303" s="234" t="s">
        <v>2</v>
      </c>
      <c r="C303" s="235">
        <f>'VITESSEVL sens 1 '!X116</f>
        <v>0</v>
      </c>
      <c r="D303" s="161">
        <f>'VITESSEVL sens 1 '!Y116</f>
        <v>1</v>
      </c>
      <c r="E303" s="161">
        <f>'VITESSEVL sens 1 '!Z116</f>
        <v>0</v>
      </c>
      <c r="F303" s="161">
        <f>'VITESSEVL sens 1 '!AA116</f>
        <v>0</v>
      </c>
      <c r="G303" s="161">
        <f>'VITESSEVL sens 1 '!AB116</f>
        <v>0</v>
      </c>
      <c r="H303" s="161">
        <f>'VITESSEVL sens 1 '!AC116</f>
        <v>3</v>
      </c>
      <c r="I303" s="161">
        <f>'VITESSEVL sens 1 '!AD116</f>
        <v>7</v>
      </c>
      <c r="J303" s="161">
        <f>'VITESSEVL sens 1 '!AE116</f>
        <v>7</v>
      </c>
      <c r="K303" s="161">
        <f>'VITESSEVL sens 1 '!AF116</f>
        <v>5</v>
      </c>
      <c r="L303" s="161">
        <f>'VITESSEVL sens 1 '!AG116</f>
        <v>2</v>
      </c>
      <c r="M303" s="161">
        <f>'VITESSEVL sens 1 '!AH116</f>
        <v>0</v>
      </c>
      <c r="N303" s="240">
        <f>'VITESSEVL sens 1 '!AI116</f>
        <v>0</v>
      </c>
      <c r="O303" s="161">
        <f>'VITESSEVL sens 1 '!AK116</f>
        <v>91</v>
      </c>
      <c r="P303" s="161">
        <f>'VITESSEVL sens 1 '!AJ116</f>
        <v>21</v>
      </c>
      <c r="Q303" s="238">
        <f t="shared" si="28"/>
        <v>0.84</v>
      </c>
    </row>
    <row r="304" spans="1:17" x14ac:dyDescent="0.25">
      <c r="A304" s="239"/>
      <c r="B304" s="234" t="s">
        <v>3</v>
      </c>
      <c r="C304" s="235">
        <f>'VITESSEPL sens 1 '!X116</f>
        <v>0</v>
      </c>
      <c r="D304" s="161">
        <f>'VITESSEPL sens 1 '!Y116</f>
        <v>0</v>
      </c>
      <c r="E304" s="161">
        <f>'VITESSEPL sens 1 '!Z116</f>
        <v>0</v>
      </c>
      <c r="F304" s="161">
        <f>'VITESSEPL sens 1 '!AA116</f>
        <v>0</v>
      </c>
      <c r="G304" s="161">
        <f>'VITESSEPL sens 1 '!AB116</f>
        <v>0</v>
      </c>
      <c r="H304" s="161">
        <f>'VITESSEPL sens 1 '!AC116</f>
        <v>4</v>
      </c>
      <c r="I304" s="161">
        <f>'VITESSEPL sens 1 '!AD116</f>
        <v>13</v>
      </c>
      <c r="J304" s="161">
        <f>'VITESSEPL sens 1 '!AE116</f>
        <v>6</v>
      </c>
      <c r="K304" s="161">
        <f>'VITESSEPL sens 1 '!AF116</f>
        <v>1</v>
      </c>
      <c r="L304" s="161">
        <f>'VITESSEPL sens 1 '!AG116</f>
        <v>0</v>
      </c>
      <c r="M304" s="161">
        <f>'VITESSEPL sens 1 '!AH116</f>
        <v>0</v>
      </c>
      <c r="N304" s="240">
        <f>'VITESSEPL sens 1 '!AI116</f>
        <v>0</v>
      </c>
      <c r="O304" s="161">
        <f>'VITESSEPL sens 1 '!AK116</f>
        <v>87</v>
      </c>
      <c r="P304" s="161">
        <f>'VITESSEPL sens 1 '!AJ116</f>
        <v>20</v>
      </c>
      <c r="Q304" s="238">
        <f t="shared" si="28"/>
        <v>0.83333333333333337</v>
      </c>
    </row>
    <row r="305" spans="1:17" x14ac:dyDescent="0.25">
      <c r="A305" s="233">
        <v>0.66666666666666696</v>
      </c>
      <c r="B305" s="234" t="s">
        <v>2</v>
      </c>
      <c r="C305" s="235">
        <f>'VITESSEVL sens 1 '!X117</f>
        <v>0</v>
      </c>
      <c r="D305" s="161">
        <f>'VITESSEVL sens 1 '!Y117</f>
        <v>0</v>
      </c>
      <c r="E305" s="161">
        <f>'VITESSEVL sens 1 '!Z117</f>
        <v>0</v>
      </c>
      <c r="F305" s="161">
        <f>'VITESSEVL sens 1 '!AA117</f>
        <v>0</v>
      </c>
      <c r="G305" s="161">
        <f>'VITESSEVL sens 1 '!AB117</f>
        <v>1</v>
      </c>
      <c r="H305" s="161">
        <f>'VITESSEVL sens 1 '!AC117</f>
        <v>8</v>
      </c>
      <c r="I305" s="161">
        <f>'VITESSEVL sens 1 '!AD117</f>
        <v>8</v>
      </c>
      <c r="J305" s="161">
        <f>'VITESSEVL sens 1 '!AE117</f>
        <v>7</v>
      </c>
      <c r="K305" s="161">
        <f>'VITESSEVL sens 1 '!AF117</f>
        <v>5</v>
      </c>
      <c r="L305" s="161">
        <f>'VITESSEVL sens 1 '!AG117</f>
        <v>0</v>
      </c>
      <c r="M305" s="161">
        <f>'VITESSEVL sens 1 '!AH117</f>
        <v>1</v>
      </c>
      <c r="N305" s="240">
        <f>'VITESSEVL sens 1 '!AI117</f>
        <v>0</v>
      </c>
      <c r="O305" s="161">
        <f>'VITESSEVL sens 1 '!AK117</f>
        <v>89</v>
      </c>
      <c r="P305" s="161">
        <f>'VITESSEVL sens 1 '!AJ117</f>
        <v>21</v>
      </c>
      <c r="Q305" s="238">
        <f t="shared" si="28"/>
        <v>0.7</v>
      </c>
    </row>
    <row r="306" spans="1:17" x14ac:dyDescent="0.25">
      <c r="A306" s="239"/>
      <c r="B306" s="234" t="s">
        <v>3</v>
      </c>
      <c r="C306" s="235">
        <f>'VITESSEPL sens 1 '!X117</f>
        <v>0</v>
      </c>
      <c r="D306" s="161">
        <f>'VITESSEPL sens 1 '!Y117</f>
        <v>0</v>
      </c>
      <c r="E306" s="161">
        <f>'VITESSEPL sens 1 '!Z117</f>
        <v>0</v>
      </c>
      <c r="F306" s="161">
        <f>'VITESSEPL sens 1 '!AA117</f>
        <v>0</v>
      </c>
      <c r="G306" s="161">
        <f>'VITESSEPL sens 1 '!AB117</f>
        <v>0</v>
      </c>
      <c r="H306" s="161">
        <f>'VITESSEPL sens 1 '!AC117</f>
        <v>3</v>
      </c>
      <c r="I306" s="161">
        <f>'VITESSEPL sens 1 '!AD117</f>
        <v>13</v>
      </c>
      <c r="J306" s="161">
        <f>'VITESSEPL sens 1 '!AE117</f>
        <v>4</v>
      </c>
      <c r="K306" s="161">
        <f>'VITESSEPL sens 1 '!AF117</f>
        <v>0</v>
      </c>
      <c r="L306" s="161">
        <f>'VITESSEPL sens 1 '!AG117</f>
        <v>0</v>
      </c>
      <c r="M306" s="161">
        <f>'VITESSEPL sens 1 '!AH117</f>
        <v>0</v>
      </c>
      <c r="N306" s="240">
        <f>'VITESSEPL sens 1 '!AI117</f>
        <v>0</v>
      </c>
      <c r="O306" s="161">
        <f>'VITESSEPL sens 1 '!AK117</f>
        <v>86</v>
      </c>
      <c r="P306" s="161">
        <f>'VITESSEPL sens 1 '!AJ117</f>
        <v>17</v>
      </c>
      <c r="Q306" s="238">
        <f t="shared" si="28"/>
        <v>0.85</v>
      </c>
    </row>
    <row r="307" spans="1:17" x14ac:dyDescent="0.25">
      <c r="A307" s="233">
        <v>0.70833333333333304</v>
      </c>
      <c r="B307" s="234" t="s">
        <v>2</v>
      </c>
      <c r="C307" s="235">
        <f>'VITESSEVL sens 1 '!X118</f>
        <v>0</v>
      </c>
      <c r="D307" s="161">
        <f>'VITESSEVL sens 1 '!Y118</f>
        <v>0</v>
      </c>
      <c r="E307" s="161">
        <f>'VITESSEVL sens 1 '!Z118</f>
        <v>0</v>
      </c>
      <c r="F307" s="161">
        <f>'VITESSEVL sens 1 '!AA118</f>
        <v>0</v>
      </c>
      <c r="G307" s="161">
        <f>'VITESSEVL sens 1 '!AB118</f>
        <v>1</v>
      </c>
      <c r="H307" s="161">
        <f>'VITESSEVL sens 1 '!AC118</f>
        <v>3</v>
      </c>
      <c r="I307" s="161">
        <f>'VITESSEVL sens 1 '!AD118</f>
        <v>21</v>
      </c>
      <c r="J307" s="161">
        <f>'VITESSEVL sens 1 '!AE118</f>
        <v>6</v>
      </c>
      <c r="K307" s="161">
        <f>'VITESSEVL sens 1 '!AF118</f>
        <v>6</v>
      </c>
      <c r="L307" s="161">
        <f>'VITESSEVL sens 1 '!AG118</f>
        <v>8</v>
      </c>
      <c r="M307" s="161">
        <f>'VITESSEVL sens 1 '!AH118</f>
        <v>1</v>
      </c>
      <c r="N307" s="240">
        <f>'VITESSEVL sens 1 '!AI118</f>
        <v>0</v>
      </c>
      <c r="O307" s="161">
        <f>'VITESSEVL sens 1 '!AK118</f>
        <v>94</v>
      </c>
      <c r="P307" s="161">
        <f>'VITESSEVL sens 1 '!AJ118</f>
        <v>42</v>
      </c>
      <c r="Q307" s="238">
        <f t="shared" si="28"/>
        <v>0.91304347826086951</v>
      </c>
    </row>
    <row r="308" spans="1:17" x14ac:dyDescent="0.25">
      <c r="A308" s="239"/>
      <c r="B308" s="234" t="s">
        <v>3</v>
      </c>
      <c r="C308" s="235">
        <f>'VITESSEPL sens 1 '!X118</f>
        <v>0</v>
      </c>
      <c r="D308" s="161">
        <f>'VITESSEPL sens 1 '!Y118</f>
        <v>0</v>
      </c>
      <c r="E308" s="161">
        <f>'VITESSEPL sens 1 '!Z118</f>
        <v>0</v>
      </c>
      <c r="F308" s="161">
        <f>'VITESSEPL sens 1 '!AA118</f>
        <v>0</v>
      </c>
      <c r="G308" s="161">
        <f>'VITESSEPL sens 1 '!AB118</f>
        <v>1</v>
      </c>
      <c r="H308" s="161">
        <f>'VITESSEPL sens 1 '!AC118</f>
        <v>2</v>
      </c>
      <c r="I308" s="161">
        <f>'VITESSEPL sens 1 '!AD118</f>
        <v>8</v>
      </c>
      <c r="J308" s="161">
        <f>'VITESSEPL sens 1 '!AE118</f>
        <v>1</v>
      </c>
      <c r="K308" s="161">
        <f>'VITESSEPL sens 1 '!AF118</f>
        <v>0</v>
      </c>
      <c r="L308" s="161">
        <f>'VITESSEPL sens 1 '!AG118</f>
        <v>0</v>
      </c>
      <c r="M308" s="161">
        <f>'VITESSEPL sens 1 '!AH118</f>
        <v>0</v>
      </c>
      <c r="N308" s="240">
        <f>'VITESSEPL sens 1 '!AI118</f>
        <v>0</v>
      </c>
      <c r="O308" s="161">
        <f>'VITESSEPL sens 1 '!AK118</f>
        <v>82</v>
      </c>
      <c r="P308" s="161">
        <f>'VITESSEPL sens 1 '!AJ118</f>
        <v>9</v>
      </c>
      <c r="Q308" s="238">
        <f t="shared" si="28"/>
        <v>0.75</v>
      </c>
    </row>
    <row r="309" spans="1:17" x14ac:dyDescent="0.25">
      <c r="A309" s="233">
        <v>0.75</v>
      </c>
      <c r="B309" s="234" t="s">
        <v>2</v>
      </c>
      <c r="C309" s="235">
        <f>'VITESSEVL sens 1 '!X119</f>
        <v>1</v>
      </c>
      <c r="D309" s="161">
        <f>'VITESSEVL sens 1 '!Y119</f>
        <v>0</v>
      </c>
      <c r="E309" s="161">
        <f>'VITESSEVL sens 1 '!Z119</f>
        <v>0</v>
      </c>
      <c r="F309" s="161">
        <f>'VITESSEVL sens 1 '!AA119</f>
        <v>0</v>
      </c>
      <c r="G309" s="161">
        <f>'VITESSEVL sens 1 '!AB119</f>
        <v>1</v>
      </c>
      <c r="H309" s="161">
        <f>'VITESSEVL sens 1 '!AC119</f>
        <v>1</v>
      </c>
      <c r="I309" s="161">
        <f>'VITESSEVL sens 1 '!AD119</f>
        <v>11</v>
      </c>
      <c r="J309" s="161">
        <f>'VITESSEVL sens 1 '!AE119</f>
        <v>7</v>
      </c>
      <c r="K309" s="161">
        <f>'VITESSEVL sens 1 '!AF119</f>
        <v>12</v>
      </c>
      <c r="L309" s="161">
        <f>'VITESSEVL sens 1 '!AG119</f>
        <v>2</v>
      </c>
      <c r="M309" s="161">
        <f>'VITESSEVL sens 1 '!AH119</f>
        <v>2</v>
      </c>
      <c r="N309" s="240">
        <f>'VITESSEVL sens 1 '!AI119</f>
        <v>0</v>
      </c>
      <c r="O309" s="161">
        <f>'VITESSEVL sens 1 '!AK119</f>
        <v>94</v>
      </c>
      <c r="P309" s="161">
        <f>'VITESSEVL sens 1 '!AJ119</f>
        <v>34</v>
      </c>
      <c r="Q309" s="238">
        <f t="shared" si="28"/>
        <v>0.91891891891891897</v>
      </c>
    </row>
    <row r="310" spans="1:17" x14ac:dyDescent="0.25">
      <c r="A310" s="239"/>
      <c r="B310" s="234" t="s">
        <v>3</v>
      </c>
      <c r="C310" s="235">
        <f>'VITESSEPL sens 1 '!X119</f>
        <v>0</v>
      </c>
      <c r="D310" s="161">
        <f>'VITESSEPL sens 1 '!Y119</f>
        <v>0</v>
      </c>
      <c r="E310" s="161">
        <f>'VITESSEPL sens 1 '!Z119</f>
        <v>0</v>
      </c>
      <c r="F310" s="161">
        <f>'VITESSEPL sens 1 '!AA119</f>
        <v>0</v>
      </c>
      <c r="G310" s="161">
        <f>'VITESSEPL sens 1 '!AB119</f>
        <v>0</v>
      </c>
      <c r="H310" s="161">
        <f>'VITESSEPL sens 1 '!AC119</f>
        <v>2</v>
      </c>
      <c r="I310" s="161">
        <f>'VITESSEPL sens 1 '!AD119</f>
        <v>10</v>
      </c>
      <c r="J310" s="161">
        <f>'VITESSEPL sens 1 '!AE119</f>
        <v>1</v>
      </c>
      <c r="K310" s="161">
        <f>'VITESSEPL sens 1 '!AF119</f>
        <v>0</v>
      </c>
      <c r="L310" s="161">
        <f>'VITESSEPL sens 1 '!AG119</f>
        <v>0</v>
      </c>
      <c r="M310" s="161">
        <f>'VITESSEPL sens 1 '!AH119</f>
        <v>0</v>
      </c>
      <c r="N310" s="240">
        <f>'VITESSEPL sens 1 '!AI119</f>
        <v>0</v>
      </c>
      <c r="O310" s="161">
        <f>'VITESSEPL sens 1 '!AK119</f>
        <v>84</v>
      </c>
      <c r="P310" s="161">
        <f>'VITESSEPL sens 1 '!AJ119</f>
        <v>11</v>
      </c>
      <c r="Q310" s="238">
        <f t="shared" si="28"/>
        <v>0.84615384615384615</v>
      </c>
    </row>
    <row r="311" spans="1:17" x14ac:dyDescent="0.25">
      <c r="A311" s="233">
        <v>0.79166666666666696</v>
      </c>
      <c r="B311" s="234" t="s">
        <v>2</v>
      </c>
      <c r="C311" s="235">
        <f>'VITESSEVL sens 1 '!X120</f>
        <v>0</v>
      </c>
      <c r="D311" s="161">
        <f>'VITESSEVL sens 1 '!Y120</f>
        <v>0</v>
      </c>
      <c r="E311" s="161">
        <f>'VITESSEVL sens 1 '!Z120</f>
        <v>0</v>
      </c>
      <c r="F311" s="161">
        <f>'VITESSEVL sens 1 '!AA120</f>
        <v>0</v>
      </c>
      <c r="G311" s="161">
        <f>'VITESSEVL sens 1 '!AB120</f>
        <v>1</v>
      </c>
      <c r="H311" s="161">
        <f>'VITESSEVL sens 1 '!AC120</f>
        <v>0</v>
      </c>
      <c r="I311" s="161">
        <f>'VITESSEVL sens 1 '!AD120</f>
        <v>4</v>
      </c>
      <c r="J311" s="161">
        <f>'VITESSEVL sens 1 '!AE120</f>
        <v>9</v>
      </c>
      <c r="K311" s="161">
        <f>'VITESSEVL sens 1 '!AF120</f>
        <v>2</v>
      </c>
      <c r="L311" s="161">
        <f>'VITESSEVL sens 1 '!AG120</f>
        <v>3</v>
      </c>
      <c r="M311" s="161">
        <f>'VITESSEVL sens 1 '!AH120</f>
        <v>2</v>
      </c>
      <c r="N311" s="240">
        <f>'VITESSEVL sens 1 '!AI120</f>
        <v>0</v>
      </c>
      <c r="O311" s="161">
        <f>'VITESSEVL sens 1 '!AK120</f>
        <v>98</v>
      </c>
      <c r="P311" s="161">
        <f>'VITESSEVL sens 1 '!AJ120</f>
        <v>20</v>
      </c>
      <c r="Q311" s="238">
        <f t="shared" si="28"/>
        <v>0.95238095238095233</v>
      </c>
    </row>
    <row r="312" spans="1:17" x14ac:dyDescent="0.25">
      <c r="A312" s="239"/>
      <c r="B312" s="234" t="s">
        <v>3</v>
      </c>
      <c r="C312" s="235">
        <f>'VITESSEPL sens 1 '!X120</f>
        <v>0</v>
      </c>
      <c r="D312" s="161">
        <f>'VITESSEPL sens 1 '!Y120</f>
        <v>0</v>
      </c>
      <c r="E312" s="161">
        <f>'VITESSEPL sens 1 '!Z120</f>
        <v>0</v>
      </c>
      <c r="F312" s="161">
        <f>'VITESSEPL sens 1 '!AA120</f>
        <v>0</v>
      </c>
      <c r="G312" s="161">
        <f>'VITESSEPL sens 1 '!AB120</f>
        <v>0</v>
      </c>
      <c r="H312" s="161">
        <f>'VITESSEPL sens 1 '!AC120</f>
        <v>3</v>
      </c>
      <c r="I312" s="161">
        <f>'VITESSEPL sens 1 '!AD120</f>
        <v>4</v>
      </c>
      <c r="J312" s="161">
        <f>'VITESSEPL sens 1 '!AE120</f>
        <v>1</v>
      </c>
      <c r="K312" s="161">
        <f>'VITESSEPL sens 1 '!AF120</f>
        <v>0</v>
      </c>
      <c r="L312" s="161">
        <f>'VITESSEPL sens 1 '!AG120</f>
        <v>0</v>
      </c>
      <c r="M312" s="161">
        <f>'VITESSEPL sens 1 '!AH120</f>
        <v>0</v>
      </c>
      <c r="N312" s="240">
        <f>'VITESSEPL sens 1 '!AI120</f>
        <v>0</v>
      </c>
      <c r="O312" s="161">
        <f>'VITESSEPL sens 1 '!AK120</f>
        <v>82</v>
      </c>
      <c r="P312" s="161">
        <f>'VITESSEPL sens 1 '!AJ120</f>
        <v>5</v>
      </c>
      <c r="Q312" s="238">
        <f t="shared" si="28"/>
        <v>0.625</v>
      </c>
    </row>
    <row r="313" spans="1:17" x14ac:dyDescent="0.25">
      <c r="A313" s="233">
        <v>0.83333333333333304</v>
      </c>
      <c r="B313" s="234" t="s">
        <v>2</v>
      </c>
      <c r="C313" s="235">
        <f>'VITESSEVL sens 1 '!X121</f>
        <v>0</v>
      </c>
      <c r="D313" s="161">
        <f>'VITESSEVL sens 1 '!Y121</f>
        <v>0</v>
      </c>
      <c r="E313" s="161">
        <f>'VITESSEVL sens 1 '!Z121</f>
        <v>0</v>
      </c>
      <c r="F313" s="161">
        <f>'VITESSEVL sens 1 '!AA121</f>
        <v>0</v>
      </c>
      <c r="G313" s="161">
        <f>'VITESSEVL sens 1 '!AB121</f>
        <v>0</v>
      </c>
      <c r="H313" s="161">
        <f>'VITESSEVL sens 1 '!AC121</f>
        <v>2</v>
      </c>
      <c r="I313" s="161">
        <f>'VITESSEVL sens 1 '!AD121</f>
        <v>7</v>
      </c>
      <c r="J313" s="161">
        <f>'VITESSEVL sens 1 '!AE121</f>
        <v>0</v>
      </c>
      <c r="K313" s="161">
        <f>'VITESSEVL sens 1 '!AF121</f>
        <v>3</v>
      </c>
      <c r="L313" s="161">
        <f>'VITESSEVL sens 1 '!AG121</f>
        <v>2</v>
      </c>
      <c r="M313" s="161">
        <f>'VITESSEVL sens 1 '!AH121</f>
        <v>0</v>
      </c>
      <c r="N313" s="240">
        <f>'VITESSEVL sens 1 '!AI121</f>
        <v>0</v>
      </c>
      <c r="O313" s="161">
        <f>'VITESSEVL sens 1 '!AK121</f>
        <v>92</v>
      </c>
      <c r="P313" s="161">
        <f>'VITESSEVL sens 1 '!AJ121</f>
        <v>12</v>
      </c>
      <c r="Q313" s="238">
        <f t="shared" si="28"/>
        <v>0.8571428571428571</v>
      </c>
    </row>
    <row r="314" spans="1:17" x14ac:dyDescent="0.25">
      <c r="A314" s="239"/>
      <c r="B314" s="234" t="s">
        <v>3</v>
      </c>
      <c r="C314" s="235">
        <f>'VITESSEPL sens 1 '!X121</f>
        <v>0</v>
      </c>
      <c r="D314" s="161">
        <f>'VITESSEPL sens 1 '!Y121</f>
        <v>0</v>
      </c>
      <c r="E314" s="161">
        <f>'VITESSEPL sens 1 '!Z121</f>
        <v>0</v>
      </c>
      <c r="F314" s="161">
        <f>'VITESSEPL sens 1 '!AA121</f>
        <v>0</v>
      </c>
      <c r="G314" s="161">
        <f>'VITESSEPL sens 1 '!AB121</f>
        <v>2</v>
      </c>
      <c r="H314" s="161">
        <f>'VITESSEPL sens 1 '!AC121</f>
        <v>0</v>
      </c>
      <c r="I314" s="161">
        <f>'VITESSEPL sens 1 '!AD121</f>
        <v>0</v>
      </c>
      <c r="J314" s="161">
        <f>'VITESSEPL sens 1 '!AE121</f>
        <v>1</v>
      </c>
      <c r="K314" s="161">
        <f>'VITESSEPL sens 1 '!AF121</f>
        <v>0</v>
      </c>
      <c r="L314" s="161">
        <f>'VITESSEPL sens 1 '!AG121</f>
        <v>0</v>
      </c>
      <c r="M314" s="161">
        <f>'VITESSEPL sens 1 '!AH121</f>
        <v>0</v>
      </c>
      <c r="N314" s="240">
        <f>'VITESSEPL sens 1 '!AI121</f>
        <v>0</v>
      </c>
      <c r="O314" s="161">
        <f>'VITESSEPL sens 1 '!AK121</f>
        <v>75</v>
      </c>
      <c r="P314" s="161">
        <f>'VITESSEPL sens 1 '!AJ121</f>
        <v>1</v>
      </c>
      <c r="Q314" s="238">
        <f t="shared" si="28"/>
        <v>0.33333333333333331</v>
      </c>
    </row>
    <row r="315" spans="1:17" x14ac:dyDescent="0.25">
      <c r="A315" s="233">
        <v>0.875</v>
      </c>
      <c r="B315" s="234" t="s">
        <v>2</v>
      </c>
      <c r="C315" s="235">
        <f>'VITESSEVL sens 1 '!X122</f>
        <v>0</v>
      </c>
      <c r="D315" s="161">
        <f>'VITESSEVL sens 1 '!Y122</f>
        <v>0</v>
      </c>
      <c r="E315" s="161">
        <f>'VITESSEVL sens 1 '!Z122</f>
        <v>0</v>
      </c>
      <c r="F315" s="161">
        <f>'VITESSEVL sens 1 '!AA122</f>
        <v>0</v>
      </c>
      <c r="G315" s="161">
        <f>'VITESSEVL sens 1 '!AB122</f>
        <v>0</v>
      </c>
      <c r="H315" s="161">
        <f>'VITESSEVL sens 1 '!AC122</f>
        <v>0</v>
      </c>
      <c r="I315" s="161">
        <f>'VITESSEVL sens 1 '!AD122</f>
        <v>0</v>
      </c>
      <c r="J315" s="161">
        <f>'VITESSEVL sens 1 '!AE122</f>
        <v>2</v>
      </c>
      <c r="K315" s="161">
        <f>'VITESSEVL sens 1 '!AF122</f>
        <v>1</v>
      </c>
      <c r="L315" s="161">
        <f>'VITESSEVL sens 1 '!AG122</f>
        <v>0</v>
      </c>
      <c r="M315" s="161">
        <f>'VITESSEVL sens 1 '!AH122</f>
        <v>0</v>
      </c>
      <c r="N315" s="240">
        <f>'VITESSEVL sens 1 '!AI122</f>
        <v>0</v>
      </c>
      <c r="O315" s="161">
        <f>'VITESSEVL sens 1 '!AK122</f>
        <v>98</v>
      </c>
      <c r="P315" s="161">
        <f>'VITESSEVL sens 1 '!AJ122</f>
        <v>3</v>
      </c>
      <c r="Q315" s="238">
        <f t="shared" si="28"/>
        <v>1</v>
      </c>
    </row>
    <row r="316" spans="1:17" x14ac:dyDescent="0.25">
      <c r="A316" s="239"/>
      <c r="B316" s="234" t="s">
        <v>3</v>
      </c>
      <c r="C316" s="235">
        <f>'VITESSEPL sens 1 '!X122</f>
        <v>0</v>
      </c>
      <c r="D316" s="161">
        <f>'VITESSEPL sens 1 '!Y122</f>
        <v>0</v>
      </c>
      <c r="E316" s="161">
        <f>'VITESSEPL sens 1 '!Z122</f>
        <v>0</v>
      </c>
      <c r="F316" s="161">
        <f>'VITESSEPL sens 1 '!AA122</f>
        <v>0</v>
      </c>
      <c r="G316" s="161">
        <f>'VITESSEPL sens 1 '!AB122</f>
        <v>0</v>
      </c>
      <c r="H316" s="161">
        <f>'VITESSEPL sens 1 '!AC122</f>
        <v>1</v>
      </c>
      <c r="I316" s="161">
        <f>'VITESSEPL sens 1 '!AD122</f>
        <v>0</v>
      </c>
      <c r="J316" s="161">
        <f>'VITESSEPL sens 1 '!AE122</f>
        <v>0</v>
      </c>
      <c r="K316" s="161">
        <f>'VITESSEPL sens 1 '!AF122</f>
        <v>0</v>
      </c>
      <c r="L316" s="161">
        <f>'VITESSEPL sens 1 '!AG122</f>
        <v>0</v>
      </c>
      <c r="M316" s="161">
        <f>'VITESSEPL sens 1 '!AH122</f>
        <v>0</v>
      </c>
      <c r="N316" s="240">
        <f>'VITESSEPL sens 1 '!AI122</f>
        <v>0</v>
      </c>
      <c r="O316" s="161">
        <f>'VITESSEPL sens 1 '!AK122</f>
        <v>75</v>
      </c>
      <c r="P316" s="161">
        <f>'VITESSEPL sens 1 '!AJ122</f>
        <v>0</v>
      </c>
      <c r="Q316" s="238">
        <f t="shared" si="28"/>
        <v>0</v>
      </c>
    </row>
    <row r="317" spans="1:17" x14ac:dyDescent="0.25">
      <c r="A317" s="233">
        <v>0.91666666666666696</v>
      </c>
      <c r="B317" s="234" t="s">
        <v>2</v>
      </c>
      <c r="C317" s="235">
        <f>'VITESSEVL sens 1 '!X123</f>
        <v>0</v>
      </c>
      <c r="D317" s="161">
        <f>'VITESSEVL sens 1 '!Y123</f>
        <v>0</v>
      </c>
      <c r="E317" s="161">
        <f>'VITESSEVL sens 1 '!Z123</f>
        <v>0</v>
      </c>
      <c r="F317" s="161">
        <f>'VITESSEVL sens 1 '!AA123</f>
        <v>0</v>
      </c>
      <c r="G317" s="161">
        <f>'VITESSEVL sens 1 '!AB123</f>
        <v>1</v>
      </c>
      <c r="H317" s="161">
        <f>'VITESSEVL sens 1 '!AC123</f>
        <v>0</v>
      </c>
      <c r="I317" s="161">
        <f>'VITESSEVL sens 1 '!AD123</f>
        <v>3</v>
      </c>
      <c r="J317" s="161">
        <f>'VITESSEVL sens 1 '!AE123</f>
        <v>0</v>
      </c>
      <c r="K317" s="161">
        <f>'VITESSEVL sens 1 '!AF123</f>
        <v>0</v>
      </c>
      <c r="L317" s="161">
        <f>'VITESSEVL sens 1 '!AG123</f>
        <v>2</v>
      </c>
      <c r="M317" s="161">
        <f>'VITESSEVL sens 1 '!AH123</f>
        <v>0</v>
      </c>
      <c r="N317" s="240">
        <f>'VITESSEVL sens 1 '!AI123</f>
        <v>0</v>
      </c>
      <c r="O317" s="161">
        <f>'VITESSEVL sens 1 '!AK123</f>
        <v>92</v>
      </c>
      <c r="P317" s="161">
        <f>'VITESSEVL sens 1 '!AJ123</f>
        <v>5</v>
      </c>
      <c r="Q317" s="238">
        <f t="shared" si="28"/>
        <v>0.83333333333333337</v>
      </c>
    </row>
    <row r="318" spans="1:17" x14ac:dyDescent="0.25">
      <c r="A318" s="239"/>
      <c r="B318" s="234" t="s">
        <v>3</v>
      </c>
      <c r="C318" s="235">
        <f>'VITESSEPL sens 1 '!X123</f>
        <v>0</v>
      </c>
      <c r="D318" s="161">
        <f>'VITESSEPL sens 1 '!Y123</f>
        <v>0</v>
      </c>
      <c r="E318" s="161">
        <f>'VITESSEPL sens 1 '!Z123</f>
        <v>0</v>
      </c>
      <c r="F318" s="161">
        <f>'VITESSEPL sens 1 '!AA123</f>
        <v>0</v>
      </c>
      <c r="G318" s="161">
        <f>'VITESSEPL sens 1 '!AB123</f>
        <v>0</v>
      </c>
      <c r="H318" s="161">
        <f>'VITESSEPL sens 1 '!AC123</f>
        <v>1</v>
      </c>
      <c r="I318" s="161">
        <f>'VITESSEPL sens 1 '!AD123</f>
        <v>1</v>
      </c>
      <c r="J318" s="161">
        <f>'VITESSEPL sens 1 '!AE123</f>
        <v>0</v>
      </c>
      <c r="K318" s="161">
        <f>'VITESSEPL sens 1 '!AF123</f>
        <v>0</v>
      </c>
      <c r="L318" s="161">
        <f>'VITESSEPL sens 1 '!AG123</f>
        <v>0</v>
      </c>
      <c r="M318" s="161">
        <f>'VITESSEPL sens 1 '!AH123</f>
        <v>0</v>
      </c>
      <c r="N318" s="240">
        <f>'VITESSEPL sens 1 '!AI123</f>
        <v>0</v>
      </c>
      <c r="O318" s="161">
        <f>'VITESSEPL sens 1 '!AK123</f>
        <v>80</v>
      </c>
      <c r="P318" s="161">
        <f>'VITESSEPL sens 1 '!AJ123</f>
        <v>1</v>
      </c>
      <c r="Q318" s="238">
        <f t="shared" si="28"/>
        <v>0.5</v>
      </c>
    </row>
    <row r="319" spans="1:17" x14ac:dyDescent="0.25">
      <c r="A319" s="233">
        <v>0.95833333333333304</v>
      </c>
      <c r="B319" s="234" t="s">
        <v>2</v>
      </c>
      <c r="C319" s="235">
        <f>'VITESSEVL sens 1 '!X124</f>
        <v>0</v>
      </c>
      <c r="D319" s="161">
        <f>'VITESSEVL sens 1 '!Y124</f>
        <v>0</v>
      </c>
      <c r="E319" s="161">
        <f>'VITESSEVL sens 1 '!Z124</f>
        <v>0</v>
      </c>
      <c r="F319" s="161">
        <f>'VITESSEVL sens 1 '!AA124</f>
        <v>0</v>
      </c>
      <c r="G319" s="161">
        <f>'VITESSEVL sens 1 '!AB124</f>
        <v>0</v>
      </c>
      <c r="H319" s="161">
        <f>'VITESSEVL sens 1 '!AC124</f>
        <v>1</v>
      </c>
      <c r="I319" s="161">
        <f>'VITESSEVL sens 1 '!AD124</f>
        <v>2</v>
      </c>
      <c r="J319" s="161">
        <f>'VITESSEVL sens 1 '!AE124</f>
        <v>0</v>
      </c>
      <c r="K319" s="161">
        <f>'VITESSEVL sens 1 '!AF124</f>
        <v>0</v>
      </c>
      <c r="L319" s="161">
        <f>'VITESSEVL sens 1 '!AG124</f>
        <v>1</v>
      </c>
      <c r="M319" s="161">
        <f>'VITESSEVL sens 1 '!AH124</f>
        <v>0</v>
      </c>
      <c r="N319" s="240">
        <f>'VITESSEVL sens 1 '!AI124</f>
        <v>0</v>
      </c>
      <c r="O319" s="161">
        <f>'VITESSEVL sens 1 '!AK124</f>
        <v>90</v>
      </c>
      <c r="P319" s="161">
        <f>'VITESSEVL sens 1 '!AJ124</f>
        <v>3</v>
      </c>
      <c r="Q319" s="238">
        <f t="shared" si="28"/>
        <v>0.75</v>
      </c>
    </row>
    <row r="320" spans="1:17" x14ac:dyDescent="0.25">
      <c r="A320" s="239"/>
      <c r="B320" s="231" t="s">
        <v>3</v>
      </c>
      <c r="C320" s="241">
        <f>'VITESSEPL sens 1 '!X124</f>
        <v>0</v>
      </c>
      <c r="D320" s="242">
        <f>'VITESSEPL sens 1 '!Y124</f>
        <v>0</v>
      </c>
      <c r="E320" s="242">
        <f>'VITESSEPL sens 1 '!Z124</f>
        <v>0</v>
      </c>
      <c r="F320" s="242">
        <f>'VITESSEPL sens 1 '!AA124</f>
        <v>0</v>
      </c>
      <c r="G320" s="242">
        <f>'VITESSEPL sens 1 '!AB124</f>
        <v>0</v>
      </c>
      <c r="H320" s="242">
        <f>'VITESSEPL sens 1 '!AC124</f>
        <v>1</v>
      </c>
      <c r="I320" s="242">
        <f>'VITESSEPL sens 1 '!AD124</f>
        <v>1</v>
      </c>
      <c r="J320" s="242">
        <f>'VITESSEPL sens 1 '!AE124</f>
        <v>0</v>
      </c>
      <c r="K320" s="242">
        <f>'VITESSEPL sens 1 '!AF124</f>
        <v>0</v>
      </c>
      <c r="L320" s="242">
        <f>'VITESSEPL sens 1 '!AG124</f>
        <v>0</v>
      </c>
      <c r="M320" s="242">
        <f>'VITESSEPL sens 1 '!AH124</f>
        <v>0</v>
      </c>
      <c r="N320" s="243">
        <f>'VITESSEPL sens 1 '!AI124</f>
        <v>0</v>
      </c>
      <c r="O320" s="242">
        <f>'VITESSEPL sens 1 '!AK124</f>
        <v>80</v>
      </c>
      <c r="P320" s="242">
        <f>'VITESSEPL sens 1 '!AJ124</f>
        <v>1</v>
      </c>
      <c r="Q320" s="244">
        <f t="shared" si="28"/>
        <v>0.5</v>
      </c>
    </row>
    <row r="321" spans="1:17" ht="9.9" customHeight="1" x14ac:dyDescent="0.25">
      <c r="A321" s="245" t="s">
        <v>53</v>
      </c>
      <c r="B321" s="278" t="s">
        <v>2</v>
      </c>
      <c r="C321" s="245">
        <f>C319+C317+C315+C313+C311+C309+C307+C305+C303+C301+C299+C297+C295+C293+C291+C289+C287+C285+C283+C281+C279+C277+C275+C273</f>
        <v>6</v>
      </c>
      <c r="D321" s="247">
        <f t="shared" ref="D321:N321" si="29">D319+D317+D315+D313+D311+D309+D307+D305+D303+D301+D299+D297+D295+D293+D291+D289+D287+D285+D283+D281+D279+D277+D275+D273</f>
        <v>5</v>
      </c>
      <c r="E321" s="247">
        <f t="shared" si="29"/>
        <v>1</v>
      </c>
      <c r="F321" s="247">
        <f t="shared" si="29"/>
        <v>4</v>
      </c>
      <c r="G321" s="247">
        <f t="shared" si="29"/>
        <v>12</v>
      </c>
      <c r="H321" s="247">
        <f t="shared" si="29"/>
        <v>67</v>
      </c>
      <c r="I321" s="247">
        <f t="shared" si="29"/>
        <v>148</v>
      </c>
      <c r="J321" s="247">
        <f t="shared" si="29"/>
        <v>106</v>
      </c>
      <c r="K321" s="247">
        <f t="shared" si="29"/>
        <v>76</v>
      </c>
      <c r="L321" s="247">
        <f t="shared" si="29"/>
        <v>39</v>
      </c>
      <c r="M321" s="247">
        <f t="shared" si="29"/>
        <v>20</v>
      </c>
      <c r="N321" s="247">
        <f t="shared" si="29"/>
        <v>2</v>
      </c>
      <c r="O321" s="247"/>
      <c r="P321" s="247"/>
      <c r="Q321" s="246"/>
    </row>
    <row r="322" spans="1:17" ht="9.9" customHeight="1" x14ac:dyDescent="0.25">
      <c r="A322" s="248" t="s">
        <v>3</v>
      </c>
      <c r="B322" s="277" t="s">
        <v>3</v>
      </c>
      <c r="C322" s="248">
        <f>+C320+C318+C316+C314+C312+C310+C308+C306+C304+C302+C300+C298+C296+C294+C292+C290+C288+C286+C284+C282+C280+C278+C276+C274</f>
        <v>2</v>
      </c>
      <c r="D322" s="250">
        <f t="shared" ref="D322:N322" si="30">+D320+D318+D316+D314+D312+D310+D308+D306+D304+D302+D300+D298+D296+D294+D292+D290+D288+D286+D284+D282+D280+D278+D276+D274</f>
        <v>0</v>
      </c>
      <c r="E322" s="250">
        <f t="shared" si="30"/>
        <v>1</v>
      </c>
      <c r="F322" s="250">
        <f t="shared" si="30"/>
        <v>0</v>
      </c>
      <c r="G322" s="250">
        <f t="shared" si="30"/>
        <v>13</v>
      </c>
      <c r="H322" s="250">
        <f t="shared" si="30"/>
        <v>43</v>
      </c>
      <c r="I322" s="250">
        <f t="shared" si="30"/>
        <v>148</v>
      </c>
      <c r="J322" s="250">
        <f t="shared" si="30"/>
        <v>45</v>
      </c>
      <c r="K322" s="250">
        <f t="shared" si="30"/>
        <v>3</v>
      </c>
      <c r="L322" s="250">
        <f t="shared" si="30"/>
        <v>1</v>
      </c>
      <c r="M322" s="250">
        <f t="shared" si="30"/>
        <v>0</v>
      </c>
      <c r="N322" s="250">
        <f t="shared" si="30"/>
        <v>0</v>
      </c>
      <c r="O322" s="250"/>
      <c r="P322" s="250"/>
      <c r="Q322" s="249"/>
    </row>
    <row r="323" spans="1:17" ht="9.9" customHeight="1" x14ac:dyDescent="0.25">
      <c r="A323" s="251" t="s">
        <v>136</v>
      </c>
      <c r="B323" s="275" t="s">
        <v>2</v>
      </c>
      <c r="C323" s="253">
        <f t="shared" ref="C323:N323" si="31">IF(SUM($C321:$N321)=0,0,C321/SUM($C321:$N321))</f>
        <v>1.2345679012345678E-2</v>
      </c>
      <c r="D323" s="254">
        <f t="shared" si="31"/>
        <v>1.0288065843621399E-2</v>
      </c>
      <c r="E323" s="254">
        <f t="shared" si="31"/>
        <v>2.05761316872428E-3</v>
      </c>
      <c r="F323" s="254">
        <f t="shared" si="31"/>
        <v>8.23045267489712E-3</v>
      </c>
      <c r="G323" s="254">
        <f t="shared" si="31"/>
        <v>2.4691358024691357E-2</v>
      </c>
      <c r="H323" s="254">
        <f t="shared" si="31"/>
        <v>0.13786008230452676</v>
      </c>
      <c r="I323" s="254">
        <f t="shared" si="31"/>
        <v>0.30452674897119342</v>
      </c>
      <c r="J323" s="254">
        <f t="shared" si="31"/>
        <v>0.21810699588477367</v>
      </c>
      <c r="K323" s="254">
        <f t="shared" si="31"/>
        <v>0.15637860082304528</v>
      </c>
      <c r="L323" s="254">
        <f t="shared" si="31"/>
        <v>8.0246913580246909E-2</v>
      </c>
      <c r="M323" s="254">
        <f t="shared" si="31"/>
        <v>4.1152263374485597E-2</v>
      </c>
      <c r="N323" s="254">
        <f t="shared" si="31"/>
        <v>4.11522633744856E-3</v>
      </c>
      <c r="O323" s="131"/>
      <c r="P323" s="131"/>
      <c r="Q323" s="252"/>
    </row>
    <row r="324" spans="1:17" ht="9.9" customHeight="1" x14ac:dyDescent="0.25">
      <c r="A324" s="251" t="s">
        <v>3</v>
      </c>
      <c r="B324" s="275" t="s">
        <v>3</v>
      </c>
      <c r="C324" s="253">
        <f t="shared" ref="C324:N324" si="32">IF(SUM($C322:$N322)=0,0,C322/SUM($C322:$N322))</f>
        <v>7.8125E-3</v>
      </c>
      <c r="D324" s="254">
        <f t="shared" si="32"/>
        <v>0</v>
      </c>
      <c r="E324" s="254">
        <f t="shared" si="32"/>
        <v>3.90625E-3</v>
      </c>
      <c r="F324" s="254">
        <f t="shared" si="32"/>
        <v>0</v>
      </c>
      <c r="G324" s="254">
        <f t="shared" si="32"/>
        <v>5.078125E-2</v>
      </c>
      <c r="H324" s="254">
        <f t="shared" si="32"/>
        <v>0.16796875</v>
      </c>
      <c r="I324" s="254">
        <f t="shared" si="32"/>
        <v>0.578125</v>
      </c>
      <c r="J324" s="254">
        <f t="shared" si="32"/>
        <v>0.17578125</v>
      </c>
      <c r="K324" s="254">
        <f t="shared" si="32"/>
        <v>1.171875E-2</v>
      </c>
      <c r="L324" s="254">
        <f t="shared" si="32"/>
        <v>3.90625E-3</v>
      </c>
      <c r="M324" s="254">
        <f t="shared" si="32"/>
        <v>0</v>
      </c>
      <c r="N324" s="254">
        <f t="shared" si="32"/>
        <v>0</v>
      </c>
      <c r="O324" s="131"/>
      <c r="P324" s="131"/>
      <c r="Q324" s="252"/>
    </row>
    <row r="325" spans="1:17" ht="9.9" customHeight="1" x14ac:dyDescent="0.25">
      <c r="A325" s="248" t="s">
        <v>137</v>
      </c>
      <c r="B325" s="277" t="s">
        <v>2</v>
      </c>
      <c r="C325" s="255">
        <f>IF(SUM($C321:$N321)=0,0,SUM(NUIT5_VL1)/SUM($C321:$N321))</f>
        <v>0</v>
      </c>
      <c r="D325" s="256">
        <f>IF(SUM($C321:$N321)=0,0,SUM(NUIT5_VL2)/SUM($C321:$N321))</f>
        <v>0</v>
      </c>
      <c r="E325" s="256">
        <f>IF(SUM($C321:$N321)=0,0,SUM(NUIT5_VL3)/SUM($C321:$N321))</f>
        <v>0</v>
      </c>
      <c r="F325" s="256">
        <f>IF(SUM($C321:$N321)=0,0,SUM(NUIT5_VL4)/SUM($C321:$N321))</f>
        <v>0</v>
      </c>
      <c r="G325" s="256">
        <f>IF(SUM($C321:$N321)=0,0,SUM(NUIT5_VL5)/SUM($C321:$N321))</f>
        <v>2.05761316872428E-3</v>
      </c>
      <c r="H325" s="256">
        <f>IF(SUM($C321:$N321)=0,0,SUM(NUIT5_VL6)/SUM($C321:$N321))</f>
        <v>1.646090534979424E-2</v>
      </c>
      <c r="I325" s="256">
        <f>IF(SUM($C321:$N321)=0,0,SUM(NUIT5_VL7)/SUM($C321:$N321))</f>
        <v>2.4691358024691357E-2</v>
      </c>
      <c r="J325" s="256">
        <f>IF(SUM($C321:$N321)=0,0,SUM(NUIT5_VL8)/SUM($C321:$N321))</f>
        <v>2.0576131687242798E-2</v>
      </c>
      <c r="K325" s="256">
        <f>IF(SUM($C321:$N321)=0,0,SUM(NUIT5_VL9)/SUM($C321:$N321))</f>
        <v>8.23045267489712E-3</v>
      </c>
      <c r="L325" s="256">
        <f>IF(SUM($C321:$N321)=0,0,SUM(NUIT5_VL10)/SUM($C321:$N321))</f>
        <v>1.0288065843621399E-2</v>
      </c>
      <c r="M325" s="256">
        <f>IF(SUM($C321:$N321)=0,0,SUM(NUIT5_VL11)/SUM($C321:$N321))</f>
        <v>2.05761316872428E-3</v>
      </c>
      <c r="N325" s="256">
        <f>IF(SUM($C321:$N321)=0,0,SUM(NUIT5_VL12)/SUM($C321:$N321))</f>
        <v>0</v>
      </c>
      <c r="O325" s="250"/>
      <c r="P325" s="250"/>
      <c r="Q325" s="249"/>
    </row>
    <row r="326" spans="1:17" ht="9.9" customHeight="1" x14ac:dyDescent="0.25">
      <c r="A326" s="248" t="s">
        <v>3</v>
      </c>
      <c r="B326" s="277" t="s">
        <v>3</v>
      </c>
      <c r="C326" s="255">
        <f>IF(SUM($C322:$N322)=0,0,SUM(Nuit5_PL1)/SUM($C322:$N322))</f>
        <v>0</v>
      </c>
      <c r="D326" s="256">
        <f>IF(SUM($C322:$N322)=0,0,SUM(Nuit5_PL2)/SUM($C322:$N322))</f>
        <v>0</v>
      </c>
      <c r="E326" s="256">
        <f>IF(SUM($C322:$N322)=0,0,SUM(Nuit5_PL3)/SUM($C322:$N322))</f>
        <v>0</v>
      </c>
      <c r="F326" s="256">
        <f>IF(SUM($C322:$N322)=0,0,SUM(Nuit5_PL4)/SUM($C322:$N322))</f>
        <v>0</v>
      </c>
      <c r="G326" s="256">
        <f>IF(SUM($C322:$N322)=0,0,SUM(Nuit5_PL5)/SUM($C322:$N322))</f>
        <v>0</v>
      </c>
      <c r="H326" s="256">
        <f>IF(SUM($C322:$N322)=0,0,SUM(Nuit5_PL6)/SUM($C322:$N322))</f>
        <v>1.5625E-2</v>
      </c>
      <c r="I326" s="256">
        <f>IF(SUM($C322:$N322)=0,0,SUM(Nuit5_PL7)/SUM($C322:$N322))</f>
        <v>1.5625E-2</v>
      </c>
      <c r="J326" s="256">
        <f>IF(SUM($C322:$N322)=0,0,SUM(Nuit5_PL8)/SUM($C322:$N322))</f>
        <v>7.8125E-3</v>
      </c>
      <c r="K326" s="256">
        <f>IF(SUM($C322:$N322)=0,0,SUM(Nuit5_PL9)/SUM($C322:$N322))</f>
        <v>3.90625E-3</v>
      </c>
      <c r="L326" s="256">
        <f>IF(SUM($C322:$N322)=0,0,SUM(Nuit5_PL10)/SUM($C322:$N322))</f>
        <v>0</v>
      </c>
      <c r="M326" s="256">
        <f>IF(SUM($C322:$N322)=0,0,SUM(Nuit5_PL11)/SUM($C322:$N322))</f>
        <v>0</v>
      </c>
      <c r="N326" s="256">
        <f>IF(SUM($C322:$N322)=0,0,SUM(Nuit5_PL12)/SUM($C322:$N322))</f>
        <v>0</v>
      </c>
      <c r="O326" s="250"/>
      <c r="P326" s="250"/>
      <c r="Q326" s="249"/>
    </row>
    <row r="327" spans="1:17" ht="9.9" customHeight="1" x14ac:dyDescent="0.25">
      <c r="A327" s="251" t="s">
        <v>120</v>
      </c>
      <c r="B327" s="275" t="s">
        <v>2</v>
      </c>
      <c r="C327" s="279">
        <f>IF(SUM($C321:$N321)=0,0,($C321-SUM(NUIT5_VL1))/SUM($C321:$N321))</f>
        <v>1.2345679012345678E-2</v>
      </c>
      <c r="D327" s="254">
        <f>IF(SUM($C321:$N321)=0,0,($D321-SUM(NUIT5_VL2))/SUM($C321:$N321))</f>
        <v>1.0288065843621399E-2</v>
      </c>
      <c r="E327" s="254">
        <f>IF(SUM($C321:$N321)=0,0,($E321-SUM(NUIT5_VL3))/SUM($C321:$N321))</f>
        <v>2.05761316872428E-3</v>
      </c>
      <c r="F327" s="254">
        <f>IF(SUM($C321:$N321)=0,0,($F321-SUM(NUIT5_VL4))/SUM($C321:$N321))</f>
        <v>8.23045267489712E-3</v>
      </c>
      <c r="G327" s="254">
        <f>IF(SUM($C321:$N321)=0,0,($G321-SUM(NUIT5_VL5))/SUM($C321:$N321))</f>
        <v>2.2633744855967079E-2</v>
      </c>
      <c r="H327" s="254">
        <f>IF(SUM($C321:$N321)=0,0,($H321-SUM(NUIT5_VL6))/SUM($C321:$N321))</f>
        <v>0.12139917695473251</v>
      </c>
      <c r="I327" s="254">
        <f>IF(SUM($C321:$N321)=0,0,($I321-SUM(NUIT5_VL7))/SUM($C321:$N321))</f>
        <v>0.27983539094650206</v>
      </c>
      <c r="J327" s="254">
        <f>IF(SUM($C321:$N321)=0,0,($J321-SUM(NUIT5_VL8))/SUM($C321:$N321))</f>
        <v>0.19753086419753085</v>
      </c>
      <c r="K327" s="254">
        <f>IF(SUM($C321:$N321)=0,0,($K321-SUM(NUIT5_VL9))/SUM($C321:$N321))</f>
        <v>0.14814814814814814</v>
      </c>
      <c r="L327" s="254">
        <f>IF(SUM($C321:$N321)=0,0,($L321-SUM(NUIT5_VL10))/SUM($C321:$N321))</f>
        <v>6.9958847736625515E-2</v>
      </c>
      <c r="M327" s="254">
        <f>IF(SUM($C321:$N321)=0,0,($M321-SUM(NUIT5_VL11))/SUM($C321:$N321))</f>
        <v>3.9094650205761319E-2</v>
      </c>
      <c r="N327" s="254">
        <f>IF(SUM($C321:$N321)=0,0,($N321-SUM(NUIT5_VL12))/SUM($C321:$N321))</f>
        <v>4.11522633744856E-3</v>
      </c>
      <c r="O327" s="131"/>
      <c r="P327" s="131"/>
      <c r="Q327" s="252"/>
    </row>
    <row r="328" spans="1:17" ht="9.9" customHeight="1" x14ac:dyDescent="0.25">
      <c r="A328" s="251" t="s">
        <v>3</v>
      </c>
      <c r="B328" s="275" t="s">
        <v>3</v>
      </c>
      <c r="C328" s="279">
        <f>IF(SUM($C322:$N322)=0,0,($C322-SUM(Nuit5_PL1))/SUM($C322:$N322))</f>
        <v>7.8125E-3</v>
      </c>
      <c r="D328" s="254">
        <f>IF(SUM($C322:$N322)=0,0,($D322-SUM(Nuit5_PL2))/SUM($C322:$N322))</f>
        <v>0</v>
      </c>
      <c r="E328" s="254">
        <f>IF(SUM($C322:$N322)=0,0,($E322-SUM(Nuit5_PL3))/SUM($C322:$N322))</f>
        <v>3.90625E-3</v>
      </c>
      <c r="F328" s="254">
        <f>IF(SUM($C322:$N322)=0,0,($F322-SUM(Nuit5_PL4))/SUM($C322:$N322))</f>
        <v>0</v>
      </c>
      <c r="G328" s="254">
        <f>IF(SUM($C322:$N322)=0,0,($G322-SUM(Nuit5_PL5))/SUM($C322:$N322))</f>
        <v>5.078125E-2</v>
      </c>
      <c r="H328" s="254">
        <f>IF(SUM($C322:$N322)=0,0,($H322-SUM(Nuit5_PL6))/SUM($C322:$N322))</f>
        <v>0.15234375</v>
      </c>
      <c r="I328" s="254">
        <f>IF(SUM($C322:$N322)=0,0,($I322-SUM(Nuit5_PL7))/SUM($C322:$N322))</f>
        <v>0.5625</v>
      </c>
      <c r="J328" s="254">
        <f>IF(SUM($C322:$N322)=0,0,($J322-SUM(Nuit5_PL8))/SUM($C322:$N322))</f>
        <v>0.16796875</v>
      </c>
      <c r="K328" s="254">
        <f>IF(SUM($C322:$N322)=0,0,($K322-SUM(Nuit5_PL9))/SUM($C322:$N322))</f>
        <v>7.8125E-3</v>
      </c>
      <c r="L328" s="254">
        <f>IF(SUM($C322:$N322)=0,0,($L322-SUM(Nuit5_PL10))/SUM($C322:$N322))</f>
        <v>3.90625E-3</v>
      </c>
      <c r="M328" s="254">
        <f>IF(SUM($C322:$N322)=0,0,($M322-SUM(Nuit5_PL11))/SUM($C322:$N322))</f>
        <v>0</v>
      </c>
      <c r="N328" s="254">
        <f>IF(SUM($C322:$N322)=0,0,($N322-SUM(Nuit5_PL12))/SUM($C322:$N322))</f>
        <v>0</v>
      </c>
      <c r="O328" s="131"/>
      <c r="P328" s="131"/>
      <c r="Q328" s="252"/>
    </row>
    <row r="329" spans="1:17" ht="9.9" customHeight="1" x14ac:dyDescent="0.25">
      <c r="A329" s="248" t="s">
        <v>134</v>
      </c>
      <c r="B329" s="277" t="s">
        <v>2</v>
      </c>
      <c r="C329" s="258">
        <f t="shared" ref="C329:M330" si="33">C321/24</f>
        <v>0.25</v>
      </c>
      <c r="D329" s="258">
        <f t="shared" si="33"/>
        <v>0.20833333333333334</v>
      </c>
      <c r="E329" s="258">
        <f t="shared" si="33"/>
        <v>4.1666666666666664E-2</v>
      </c>
      <c r="F329" s="258">
        <f t="shared" si="33"/>
        <v>0.16666666666666666</v>
      </c>
      <c r="G329" s="258">
        <f t="shared" si="33"/>
        <v>0.5</v>
      </c>
      <c r="H329" s="258">
        <f t="shared" si="33"/>
        <v>2.7916666666666665</v>
      </c>
      <c r="I329" s="258">
        <f t="shared" si="33"/>
        <v>6.166666666666667</v>
      </c>
      <c r="J329" s="258">
        <f t="shared" si="33"/>
        <v>4.416666666666667</v>
      </c>
      <c r="K329" s="258">
        <f t="shared" si="33"/>
        <v>3.1666666666666665</v>
      </c>
      <c r="L329" s="258">
        <f t="shared" si="33"/>
        <v>1.625</v>
      </c>
      <c r="M329" s="258">
        <f t="shared" si="33"/>
        <v>0.83333333333333337</v>
      </c>
      <c r="N329" s="258">
        <f>N321/96</f>
        <v>2.0833333333333332E-2</v>
      </c>
      <c r="O329" s="250"/>
      <c r="P329" s="250"/>
      <c r="Q329" s="249"/>
    </row>
    <row r="330" spans="1:17" ht="9.9" customHeight="1" x14ac:dyDescent="0.25">
      <c r="A330" s="259" t="s">
        <v>3</v>
      </c>
      <c r="B330" s="276" t="s">
        <v>3</v>
      </c>
      <c r="C330" s="258">
        <f t="shared" si="33"/>
        <v>8.3333333333333329E-2</v>
      </c>
      <c r="D330" s="258">
        <f t="shared" si="33"/>
        <v>0</v>
      </c>
      <c r="E330" s="258">
        <f t="shared" si="33"/>
        <v>4.1666666666666664E-2</v>
      </c>
      <c r="F330" s="258">
        <f t="shared" si="33"/>
        <v>0</v>
      </c>
      <c r="G330" s="258">
        <f t="shared" si="33"/>
        <v>0.54166666666666663</v>
      </c>
      <c r="H330" s="258">
        <f t="shared" si="33"/>
        <v>1.7916666666666667</v>
      </c>
      <c r="I330" s="258">
        <f t="shared" si="33"/>
        <v>6.166666666666667</v>
      </c>
      <c r="J330" s="258">
        <f t="shared" si="33"/>
        <v>1.875</v>
      </c>
      <c r="K330" s="258">
        <f t="shared" si="33"/>
        <v>0.125</v>
      </c>
      <c r="L330" s="258">
        <f t="shared" si="33"/>
        <v>4.1666666666666664E-2</v>
      </c>
      <c r="M330" s="258">
        <f t="shared" si="33"/>
        <v>0</v>
      </c>
      <c r="N330" s="258">
        <f>N322/96</f>
        <v>0</v>
      </c>
      <c r="O330" s="261"/>
      <c r="P330" s="261"/>
      <c r="Q330" s="260"/>
    </row>
    <row r="331" spans="1:17" ht="9.9" customHeight="1" x14ac:dyDescent="0.25">
      <c r="A331" s="385" t="s">
        <v>138</v>
      </c>
      <c r="B331" s="386"/>
      <c r="C331" s="386"/>
      <c r="D331" s="387"/>
      <c r="E331" s="380" t="s">
        <v>139</v>
      </c>
      <c r="F331" s="381"/>
      <c r="G331" s="381"/>
      <c r="H331" s="382"/>
      <c r="I331" s="385" t="s">
        <v>110</v>
      </c>
      <c r="J331" s="386"/>
      <c r="K331" s="387"/>
      <c r="L331" s="385" t="s">
        <v>140</v>
      </c>
      <c r="M331" s="386"/>
      <c r="N331" s="387"/>
      <c r="O331" s="385" t="s">
        <v>109</v>
      </c>
      <c r="P331" s="386"/>
      <c r="Q331" s="387"/>
    </row>
    <row r="332" spans="1:17" ht="9.9" customHeight="1" x14ac:dyDescent="0.25">
      <c r="A332" s="248" t="s">
        <v>2</v>
      </c>
      <c r="B332" s="396">
        <f>SUM(C321:N321)</f>
        <v>486</v>
      </c>
      <c r="C332" s="396"/>
      <c r="D332" s="397"/>
      <c r="E332" s="248" t="s">
        <v>2</v>
      </c>
      <c r="F332" s="393">
        <f>Synthese!AC$16</f>
        <v>91</v>
      </c>
      <c r="G332" s="393"/>
      <c r="H332" s="394"/>
      <c r="I332" s="392">
        <f>S5</f>
        <v>108</v>
      </c>
      <c r="J332" s="393"/>
      <c r="K332" s="394"/>
      <c r="L332" s="392">
        <f>T5</f>
        <v>90</v>
      </c>
      <c r="M332" s="393"/>
      <c r="N332" s="394"/>
      <c r="O332" s="392">
        <f>U5</f>
        <v>77</v>
      </c>
      <c r="P332" s="393"/>
      <c r="Q332" s="394"/>
    </row>
    <row r="333" spans="1:17" ht="9.9" customHeight="1" x14ac:dyDescent="0.25">
      <c r="A333" s="259" t="s">
        <v>3</v>
      </c>
      <c r="B333" s="383">
        <f>SUM(C322:N322)</f>
        <v>256</v>
      </c>
      <c r="C333" s="383"/>
      <c r="D333" s="384"/>
      <c r="E333" s="259" t="s">
        <v>3</v>
      </c>
      <c r="F333" s="378">
        <f>Synthese!AD$16</f>
        <v>84</v>
      </c>
      <c r="G333" s="378"/>
      <c r="H333" s="379"/>
      <c r="I333" s="395">
        <f>S12</f>
        <v>92</v>
      </c>
      <c r="J333" s="378"/>
      <c r="K333" s="379"/>
      <c r="L333" s="395">
        <f>T12</f>
        <v>85</v>
      </c>
      <c r="M333" s="378"/>
      <c r="N333" s="379"/>
      <c r="O333" s="395">
        <f>U12</f>
        <v>75</v>
      </c>
      <c r="P333" s="378"/>
      <c r="Q333" s="379"/>
    </row>
    <row r="334" spans="1:17" ht="9.9" customHeight="1" x14ac:dyDescent="0.25">
      <c r="A334" s="385" t="s">
        <v>141</v>
      </c>
      <c r="B334" s="386"/>
      <c r="C334" s="386"/>
      <c r="D334" s="387"/>
      <c r="E334" s="385" t="s">
        <v>142</v>
      </c>
      <c r="F334" s="386"/>
      <c r="G334" s="386"/>
      <c r="H334" s="387"/>
      <c r="I334" s="380" t="s">
        <v>144</v>
      </c>
      <c r="J334" s="381"/>
      <c r="K334" s="382"/>
      <c r="L334" s="385" t="s">
        <v>145</v>
      </c>
      <c r="M334" s="386"/>
      <c r="N334" s="387"/>
      <c r="O334" s="385" t="s">
        <v>143</v>
      </c>
      <c r="P334" s="386"/>
      <c r="Q334" s="387"/>
    </row>
    <row r="335" spans="1:17" ht="9.9" customHeight="1" x14ac:dyDescent="0.25">
      <c r="A335" s="248" t="s">
        <v>2</v>
      </c>
      <c r="B335" s="396">
        <f>'Synthese debit'!N$30-'Synthese debit'!O$30</f>
        <v>486</v>
      </c>
      <c r="C335" s="396"/>
      <c r="D335" s="397"/>
      <c r="E335" s="248" t="s">
        <v>2</v>
      </c>
      <c r="F335" s="396">
        <f>'Synthese debit'!N$33-'Synthese debit'!O$33</f>
        <v>41</v>
      </c>
      <c r="G335" s="396"/>
      <c r="H335" s="397"/>
      <c r="I335" s="262">
        <f>W5</f>
        <v>0.33333333333333331</v>
      </c>
      <c r="J335" s="250"/>
      <c r="K335" s="249">
        <f>V5</f>
        <v>51</v>
      </c>
      <c r="L335" s="262">
        <f>Y5</f>
        <v>0.20833333333333334</v>
      </c>
      <c r="M335" s="250"/>
      <c r="N335" s="249">
        <f>X5</f>
        <v>15</v>
      </c>
      <c r="O335" s="248" t="s">
        <v>2</v>
      </c>
      <c r="P335" s="271">
        <f>AH5</f>
        <v>18.0129392210556</v>
      </c>
      <c r="Q335" s="272"/>
    </row>
    <row r="336" spans="1:17" ht="9.9" customHeight="1" x14ac:dyDescent="0.25">
      <c r="A336" s="259" t="s">
        <v>3</v>
      </c>
      <c r="B336" s="383">
        <f>'Synthese debit'!O30</f>
        <v>256</v>
      </c>
      <c r="C336" s="383"/>
      <c r="D336" s="384"/>
      <c r="E336" s="259" t="s">
        <v>3</v>
      </c>
      <c r="F336" s="383">
        <f>'Synthese debit'!O$33</f>
        <v>11</v>
      </c>
      <c r="G336" s="383"/>
      <c r="H336" s="384"/>
      <c r="I336" s="264">
        <f>AA5</f>
        <v>0.625</v>
      </c>
      <c r="J336" s="261"/>
      <c r="K336" s="260">
        <f>Z5</f>
        <v>24</v>
      </c>
      <c r="L336" s="264">
        <f>AC5</f>
        <v>0.20833333333333334</v>
      </c>
      <c r="M336" s="261"/>
      <c r="N336" s="260">
        <f>AB5</f>
        <v>3</v>
      </c>
      <c r="O336" s="259" t="s">
        <v>3</v>
      </c>
      <c r="P336" s="273">
        <f>AI5</f>
        <v>10.308192059202799</v>
      </c>
      <c r="Q336" s="274"/>
    </row>
    <row r="337" spans="1:17" x14ac:dyDescent="0.25">
      <c r="A337" s="222"/>
      <c r="B337" s="223"/>
      <c r="C337" s="399">
        <f>'DebitVL sens 1'!H$3</f>
        <v>43725</v>
      </c>
      <c r="D337" s="399"/>
      <c r="E337" s="399"/>
      <c r="F337" s="399"/>
      <c r="G337" s="399"/>
      <c r="H337" s="399"/>
      <c r="I337" s="399"/>
      <c r="J337" s="399"/>
      <c r="K337" s="399"/>
      <c r="L337" s="399"/>
      <c r="M337" s="399"/>
      <c r="N337" s="399"/>
      <c r="O337" s="223"/>
      <c r="P337" s="223"/>
      <c r="Q337" s="224"/>
    </row>
    <row r="338" spans="1:17" x14ac:dyDescent="0.25">
      <c r="A338" s="225" t="s">
        <v>129</v>
      </c>
      <c r="B338" s="226" t="s">
        <v>130</v>
      </c>
      <c r="C338" s="388">
        <f>'VITESSEVL sens 1 '!O121</f>
        <v>0</v>
      </c>
      <c r="D338" s="390" t="str">
        <f t="shared" ref="D338:N338" si="34">D$3</f>
        <v>de 30 à 40</v>
      </c>
      <c r="E338" s="390" t="str">
        <f t="shared" si="34"/>
        <v>de 40 à 50</v>
      </c>
      <c r="F338" s="390" t="str">
        <f t="shared" si="34"/>
        <v>de 50 à 60</v>
      </c>
      <c r="G338" s="390" t="str">
        <f t="shared" si="34"/>
        <v>de 60 à 70</v>
      </c>
      <c r="H338" s="390" t="str">
        <f t="shared" si="34"/>
        <v>de 70 à 80</v>
      </c>
      <c r="I338" s="390" t="str">
        <f t="shared" si="34"/>
        <v>de 80 à 90</v>
      </c>
      <c r="J338" s="390" t="str">
        <f t="shared" si="34"/>
        <v>de 90 à 100</v>
      </c>
      <c r="K338" s="390" t="str">
        <f t="shared" si="34"/>
        <v>de 100 à 110</v>
      </c>
      <c r="L338" s="390" t="str">
        <f t="shared" si="34"/>
        <v>de 110 à 120</v>
      </c>
      <c r="M338" s="390" t="str">
        <f t="shared" si="34"/>
        <v>de 120 à 130</v>
      </c>
      <c r="N338" s="400" t="str">
        <f t="shared" si="34"/>
        <v>plus de 150</v>
      </c>
      <c r="O338" s="227" t="s">
        <v>131</v>
      </c>
      <c r="P338" s="227" t="s">
        <v>132</v>
      </c>
      <c r="Q338" s="228" t="s">
        <v>133</v>
      </c>
    </row>
    <row r="339" spans="1:17" x14ac:dyDescent="0.25">
      <c r="A339" s="229"/>
      <c r="B339" s="230"/>
      <c r="C339" s="389"/>
      <c r="D339" s="391"/>
      <c r="E339" s="391"/>
      <c r="F339" s="391"/>
      <c r="G339" s="391"/>
      <c r="H339" s="391"/>
      <c r="I339" s="391"/>
      <c r="J339" s="391"/>
      <c r="K339" s="391"/>
      <c r="L339" s="391"/>
      <c r="M339" s="391"/>
      <c r="N339" s="401"/>
      <c r="O339" s="231" t="s">
        <v>134</v>
      </c>
      <c r="P339" s="231" t="s">
        <v>131</v>
      </c>
      <c r="Q339" s="232" t="s">
        <v>135</v>
      </c>
    </row>
    <row r="340" spans="1:17" x14ac:dyDescent="0.25">
      <c r="A340" s="233">
        <v>0</v>
      </c>
      <c r="B340" s="234" t="s">
        <v>2</v>
      </c>
      <c r="C340" s="266">
        <f>'VITESSEVL sens 1 '!X125</f>
        <v>0</v>
      </c>
      <c r="D340" s="236">
        <f>'VITESSEVL sens 1 '!Y125</f>
        <v>0</v>
      </c>
      <c r="E340" s="236">
        <f>'VITESSEVL sens 1 '!Z125</f>
        <v>0</v>
      </c>
      <c r="F340" s="236">
        <f>'VITESSEVL sens 1 '!AA125</f>
        <v>0</v>
      </c>
      <c r="G340" s="236">
        <f>'VITESSEVL sens 1 '!AB125</f>
        <v>0</v>
      </c>
      <c r="H340" s="236">
        <f>'VITESSEVL sens 1 '!AC125</f>
        <v>0</v>
      </c>
      <c r="I340" s="236">
        <f>'VITESSEVL sens 1 '!AD125</f>
        <v>0</v>
      </c>
      <c r="J340" s="236">
        <f>'VITESSEVL sens 1 '!AE125</f>
        <v>0</v>
      </c>
      <c r="K340" s="236">
        <f>'VITESSEVL sens 1 '!AF125</f>
        <v>0</v>
      </c>
      <c r="L340" s="236">
        <f>'VITESSEVL sens 1 '!AG125</f>
        <v>1</v>
      </c>
      <c r="M340" s="236">
        <f>'VITESSEVL sens 1 '!AH125</f>
        <v>0</v>
      </c>
      <c r="N340" s="237">
        <f>'VITESSEVL sens 1 '!AI125</f>
        <v>0</v>
      </c>
      <c r="O340" s="161">
        <f>'VITESSEVL sens 1 '!AK125</f>
        <v>115</v>
      </c>
      <c r="P340" s="161">
        <f>'VITESSEVL sens 1 '!AJ125</f>
        <v>1</v>
      </c>
      <c r="Q340" s="238">
        <f t="shared" ref="Q340:Q387" si="35">IF(SUM(C340:N340)=0,0,P340/SUM(C340:N340))</f>
        <v>1</v>
      </c>
    </row>
    <row r="341" spans="1:17" x14ac:dyDescent="0.25">
      <c r="A341" s="239"/>
      <c r="B341" s="234" t="s">
        <v>3</v>
      </c>
      <c r="C341" s="235">
        <f>'VITESSEPL sens 1 '!X125</f>
        <v>0</v>
      </c>
      <c r="D341" s="161">
        <f>'VITESSEPL sens 1 '!Y125</f>
        <v>0</v>
      </c>
      <c r="E341" s="161">
        <f>'VITESSEPL sens 1 '!Z125</f>
        <v>0</v>
      </c>
      <c r="F341" s="161">
        <f>'VITESSEPL sens 1 '!AA125</f>
        <v>0</v>
      </c>
      <c r="G341" s="161">
        <f>'VITESSEPL sens 1 '!AB125</f>
        <v>0</v>
      </c>
      <c r="H341" s="161">
        <f>'VITESSEPL sens 1 '!AC125</f>
        <v>0</v>
      </c>
      <c r="I341" s="161">
        <f>'VITESSEPL sens 1 '!AD125</f>
        <v>1</v>
      </c>
      <c r="J341" s="161">
        <f>'VITESSEPL sens 1 '!AE125</f>
        <v>0</v>
      </c>
      <c r="K341" s="161">
        <f>'VITESSEPL sens 1 '!AF125</f>
        <v>0</v>
      </c>
      <c r="L341" s="161">
        <f>'VITESSEPL sens 1 '!AG125</f>
        <v>0</v>
      </c>
      <c r="M341" s="161">
        <f>'VITESSEPL sens 1 '!AH125</f>
        <v>0</v>
      </c>
      <c r="N341" s="240">
        <f>'VITESSEPL sens 1 '!AI125</f>
        <v>0</v>
      </c>
      <c r="O341" s="161">
        <f>'VITESSEPL sens 1 '!AK125</f>
        <v>85</v>
      </c>
      <c r="P341" s="161">
        <f>'VITESSEPL sens 1 '!AJ125</f>
        <v>1</v>
      </c>
      <c r="Q341" s="238">
        <f t="shared" si="35"/>
        <v>1</v>
      </c>
    </row>
    <row r="342" spans="1:17" x14ac:dyDescent="0.25">
      <c r="A342" s="233">
        <v>4.1666666666666664E-2</v>
      </c>
      <c r="B342" s="234" t="s">
        <v>2</v>
      </c>
      <c r="C342" s="235">
        <f>'VITESSEVL sens 1 '!X126</f>
        <v>0</v>
      </c>
      <c r="D342" s="161">
        <f>'VITESSEVL sens 1 '!Y126</f>
        <v>0</v>
      </c>
      <c r="E342" s="161">
        <f>'VITESSEVL sens 1 '!Z126</f>
        <v>0</v>
      </c>
      <c r="F342" s="161">
        <f>'VITESSEVL sens 1 '!AA126</f>
        <v>0</v>
      </c>
      <c r="G342" s="161">
        <f>'VITESSEVL sens 1 '!AB126</f>
        <v>0</v>
      </c>
      <c r="H342" s="161">
        <f>'VITESSEVL sens 1 '!AC126</f>
        <v>0</v>
      </c>
      <c r="I342" s="161">
        <f>'VITESSEVL sens 1 '!AD126</f>
        <v>0</v>
      </c>
      <c r="J342" s="161">
        <f>'VITESSEVL sens 1 '!AE126</f>
        <v>1</v>
      </c>
      <c r="K342" s="161">
        <f>'VITESSEVL sens 1 '!AF126</f>
        <v>0</v>
      </c>
      <c r="L342" s="161">
        <f>'VITESSEVL sens 1 '!AG126</f>
        <v>0</v>
      </c>
      <c r="M342" s="161">
        <f>'VITESSEVL sens 1 '!AH126</f>
        <v>0</v>
      </c>
      <c r="N342" s="240">
        <f>'VITESSEVL sens 1 '!AI126</f>
        <v>0</v>
      </c>
      <c r="O342" s="161">
        <f>'VITESSEVL sens 1 '!AK126</f>
        <v>95</v>
      </c>
      <c r="P342" s="161">
        <f>'VITESSEVL sens 1 '!AJ126</f>
        <v>1</v>
      </c>
      <c r="Q342" s="238">
        <f t="shared" si="35"/>
        <v>1</v>
      </c>
    </row>
    <row r="343" spans="1:17" x14ac:dyDescent="0.25">
      <c r="A343" s="239"/>
      <c r="B343" s="234" t="s">
        <v>3</v>
      </c>
      <c r="C343" s="235">
        <f>'VITESSEPL sens 1 '!X126</f>
        <v>0</v>
      </c>
      <c r="D343" s="161">
        <f>'VITESSEPL sens 1 '!Y126</f>
        <v>0</v>
      </c>
      <c r="E343" s="161">
        <f>'VITESSEPL sens 1 '!Z126</f>
        <v>0</v>
      </c>
      <c r="F343" s="161">
        <f>'VITESSEPL sens 1 '!AA126</f>
        <v>0</v>
      </c>
      <c r="G343" s="161">
        <f>'VITESSEPL sens 1 '!AB126</f>
        <v>0</v>
      </c>
      <c r="H343" s="161">
        <f>'VITESSEPL sens 1 '!AC126</f>
        <v>0</v>
      </c>
      <c r="I343" s="161">
        <f>'VITESSEPL sens 1 '!AD126</f>
        <v>0</v>
      </c>
      <c r="J343" s="161">
        <f>'VITESSEPL sens 1 '!AE126</f>
        <v>2</v>
      </c>
      <c r="K343" s="161">
        <f>'VITESSEPL sens 1 '!AF126</f>
        <v>0</v>
      </c>
      <c r="L343" s="161">
        <f>'VITESSEPL sens 1 '!AG126</f>
        <v>0</v>
      </c>
      <c r="M343" s="161">
        <f>'VITESSEPL sens 1 '!AH126</f>
        <v>0</v>
      </c>
      <c r="N343" s="240">
        <f>'VITESSEPL sens 1 '!AI126</f>
        <v>0</v>
      </c>
      <c r="O343" s="161">
        <f>'VITESSEPL sens 1 '!AK126</f>
        <v>95</v>
      </c>
      <c r="P343" s="161">
        <f>'VITESSEPL sens 1 '!AJ126</f>
        <v>2</v>
      </c>
      <c r="Q343" s="238">
        <f t="shared" si="35"/>
        <v>1</v>
      </c>
    </row>
    <row r="344" spans="1:17" x14ac:dyDescent="0.25">
      <c r="A344" s="233">
        <v>8.3333333333333329E-2</v>
      </c>
      <c r="B344" s="234" t="s">
        <v>2</v>
      </c>
      <c r="C344" s="235">
        <f>'VITESSEVL sens 1 '!X127</f>
        <v>0</v>
      </c>
      <c r="D344" s="161">
        <f>'VITESSEVL sens 1 '!Y127</f>
        <v>0</v>
      </c>
      <c r="E344" s="161">
        <f>'VITESSEVL sens 1 '!Z127</f>
        <v>0</v>
      </c>
      <c r="F344" s="161">
        <f>'VITESSEVL sens 1 '!AA127</f>
        <v>0</v>
      </c>
      <c r="G344" s="161">
        <f>'VITESSEVL sens 1 '!AB127</f>
        <v>0</v>
      </c>
      <c r="H344" s="161">
        <f>'VITESSEVL sens 1 '!AC127</f>
        <v>0</v>
      </c>
      <c r="I344" s="161">
        <f>'VITESSEVL sens 1 '!AD127</f>
        <v>0</v>
      </c>
      <c r="J344" s="161">
        <f>'VITESSEVL sens 1 '!AE127</f>
        <v>0</v>
      </c>
      <c r="K344" s="161">
        <f>'VITESSEVL sens 1 '!AF127</f>
        <v>0</v>
      </c>
      <c r="L344" s="161">
        <f>'VITESSEVL sens 1 '!AG127</f>
        <v>0</v>
      </c>
      <c r="M344" s="161">
        <f>'VITESSEVL sens 1 '!AH127</f>
        <v>0</v>
      </c>
      <c r="N344" s="240">
        <f>'VITESSEVL sens 1 '!AI127</f>
        <v>0</v>
      </c>
      <c r="O344" s="161">
        <f>'VITESSEVL sens 1 '!AK127</f>
        <v>0</v>
      </c>
      <c r="P344" s="161">
        <f>'VITESSEVL sens 1 '!AJ127</f>
        <v>0</v>
      </c>
      <c r="Q344" s="238">
        <f t="shared" si="35"/>
        <v>0</v>
      </c>
    </row>
    <row r="345" spans="1:17" x14ac:dyDescent="0.25">
      <c r="A345" s="239"/>
      <c r="B345" s="234" t="s">
        <v>3</v>
      </c>
      <c r="C345" s="235">
        <f>'VITESSEPL sens 1 '!X127</f>
        <v>0</v>
      </c>
      <c r="D345" s="161">
        <f>'VITESSEPL sens 1 '!Y127</f>
        <v>0</v>
      </c>
      <c r="E345" s="161">
        <f>'VITESSEPL sens 1 '!Z127</f>
        <v>0</v>
      </c>
      <c r="F345" s="161">
        <f>'VITESSEPL sens 1 '!AA127</f>
        <v>0</v>
      </c>
      <c r="G345" s="161">
        <f>'VITESSEPL sens 1 '!AB127</f>
        <v>0</v>
      </c>
      <c r="H345" s="161">
        <f>'VITESSEPL sens 1 '!AC127</f>
        <v>0</v>
      </c>
      <c r="I345" s="161">
        <f>'VITESSEPL sens 1 '!AD127</f>
        <v>1</v>
      </c>
      <c r="J345" s="161">
        <f>'VITESSEPL sens 1 '!AE127</f>
        <v>0</v>
      </c>
      <c r="K345" s="161">
        <f>'VITESSEPL sens 1 '!AF127</f>
        <v>0</v>
      </c>
      <c r="L345" s="161">
        <f>'VITESSEPL sens 1 '!AG127</f>
        <v>0</v>
      </c>
      <c r="M345" s="161">
        <f>'VITESSEPL sens 1 '!AH127</f>
        <v>0</v>
      </c>
      <c r="N345" s="240">
        <f>'VITESSEPL sens 1 '!AI127</f>
        <v>0</v>
      </c>
      <c r="O345" s="161">
        <f>'VITESSEPL sens 1 '!AK127</f>
        <v>85</v>
      </c>
      <c r="P345" s="161">
        <f>'VITESSEPL sens 1 '!AJ127</f>
        <v>1</v>
      </c>
      <c r="Q345" s="238">
        <f t="shared" si="35"/>
        <v>1</v>
      </c>
    </row>
    <row r="346" spans="1:17" x14ac:dyDescent="0.25">
      <c r="A346" s="233">
        <v>0.125</v>
      </c>
      <c r="B346" s="234" t="s">
        <v>2</v>
      </c>
      <c r="C346" s="235">
        <f>'VITESSEVL sens 1 '!X128</f>
        <v>0</v>
      </c>
      <c r="D346" s="161">
        <f>'VITESSEVL sens 1 '!Y128</f>
        <v>0</v>
      </c>
      <c r="E346" s="161">
        <f>'VITESSEVL sens 1 '!Z128</f>
        <v>0</v>
      </c>
      <c r="F346" s="161">
        <f>'VITESSEVL sens 1 '!AA128</f>
        <v>0</v>
      </c>
      <c r="G346" s="161">
        <f>'VITESSEVL sens 1 '!AB128</f>
        <v>0</v>
      </c>
      <c r="H346" s="161">
        <f>'VITESSEVL sens 1 '!AC128</f>
        <v>0</v>
      </c>
      <c r="I346" s="161">
        <f>'VITESSEVL sens 1 '!AD128</f>
        <v>0</v>
      </c>
      <c r="J346" s="161">
        <f>'VITESSEVL sens 1 '!AE128</f>
        <v>0</v>
      </c>
      <c r="K346" s="161">
        <f>'VITESSEVL sens 1 '!AF128</f>
        <v>0</v>
      </c>
      <c r="L346" s="161">
        <f>'VITESSEVL sens 1 '!AG128</f>
        <v>0</v>
      </c>
      <c r="M346" s="161">
        <f>'VITESSEVL sens 1 '!AH128</f>
        <v>0</v>
      </c>
      <c r="N346" s="240">
        <f>'VITESSEVL sens 1 '!AI128</f>
        <v>0</v>
      </c>
      <c r="O346" s="161">
        <f>'VITESSEVL sens 1 '!AK128</f>
        <v>0</v>
      </c>
      <c r="P346" s="161">
        <f>'VITESSEVL sens 1 '!AJ128</f>
        <v>0</v>
      </c>
      <c r="Q346" s="238">
        <f t="shared" si="35"/>
        <v>0</v>
      </c>
    </row>
    <row r="347" spans="1:17" x14ac:dyDescent="0.25">
      <c r="A347" s="239"/>
      <c r="B347" s="234" t="s">
        <v>3</v>
      </c>
      <c r="C347" s="235">
        <f>'VITESSEPL sens 1 '!X128</f>
        <v>0</v>
      </c>
      <c r="D347" s="161">
        <f>'VITESSEPL sens 1 '!Y128</f>
        <v>0</v>
      </c>
      <c r="E347" s="161">
        <f>'VITESSEPL sens 1 '!Z128</f>
        <v>0</v>
      </c>
      <c r="F347" s="161">
        <f>'VITESSEPL sens 1 '!AA128</f>
        <v>1</v>
      </c>
      <c r="G347" s="161">
        <f>'VITESSEPL sens 1 '!AB128</f>
        <v>1</v>
      </c>
      <c r="H347" s="161">
        <f>'VITESSEPL sens 1 '!AC128</f>
        <v>0</v>
      </c>
      <c r="I347" s="161">
        <f>'VITESSEPL sens 1 '!AD128</f>
        <v>0</v>
      </c>
      <c r="J347" s="161">
        <f>'VITESSEPL sens 1 '!AE128</f>
        <v>0</v>
      </c>
      <c r="K347" s="161">
        <f>'VITESSEPL sens 1 '!AF128</f>
        <v>0</v>
      </c>
      <c r="L347" s="161">
        <f>'VITESSEPL sens 1 '!AG128</f>
        <v>0</v>
      </c>
      <c r="M347" s="161">
        <f>'VITESSEPL sens 1 '!AH128</f>
        <v>0</v>
      </c>
      <c r="N347" s="240">
        <f>'VITESSEPL sens 1 '!AI128</f>
        <v>0</v>
      </c>
      <c r="O347" s="161">
        <f>'VITESSEPL sens 1 '!AK128</f>
        <v>60</v>
      </c>
      <c r="P347" s="161">
        <f>'VITESSEPL sens 1 '!AJ128</f>
        <v>0</v>
      </c>
      <c r="Q347" s="238">
        <f t="shared" si="35"/>
        <v>0</v>
      </c>
    </row>
    <row r="348" spans="1:17" x14ac:dyDescent="0.25">
      <c r="A348" s="233">
        <v>0.16666666666666699</v>
      </c>
      <c r="B348" s="234" t="s">
        <v>2</v>
      </c>
      <c r="C348" s="235">
        <f>'VITESSEVL sens 1 '!X129</f>
        <v>0</v>
      </c>
      <c r="D348" s="161">
        <f>'VITESSEVL sens 1 '!Y129</f>
        <v>0</v>
      </c>
      <c r="E348" s="161">
        <f>'VITESSEVL sens 1 '!Z129</f>
        <v>0</v>
      </c>
      <c r="F348" s="161">
        <f>'VITESSEVL sens 1 '!AA129</f>
        <v>0</v>
      </c>
      <c r="G348" s="161">
        <f>'VITESSEVL sens 1 '!AB129</f>
        <v>0</v>
      </c>
      <c r="H348" s="161">
        <f>'VITESSEVL sens 1 '!AC129</f>
        <v>5</v>
      </c>
      <c r="I348" s="161">
        <f>'VITESSEVL sens 1 '!AD129</f>
        <v>6</v>
      </c>
      <c r="J348" s="161">
        <f>'VITESSEVL sens 1 '!AE129</f>
        <v>8</v>
      </c>
      <c r="K348" s="161">
        <f>'VITESSEVL sens 1 '!AF129</f>
        <v>1</v>
      </c>
      <c r="L348" s="161">
        <f>'VITESSEVL sens 1 '!AG129</f>
        <v>1</v>
      </c>
      <c r="M348" s="161">
        <f>'VITESSEVL sens 1 '!AH129</f>
        <v>0</v>
      </c>
      <c r="N348" s="240">
        <f>'VITESSEVL sens 1 '!AI129</f>
        <v>0</v>
      </c>
      <c r="O348" s="161">
        <f>'VITESSEVL sens 1 '!AK129</f>
        <v>89</v>
      </c>
      <c r="P348" s="161">
        <f>'VITESSEVL sens 1 '!AJ129</f>
        <v>16</v>
      </c>
      <c r="Q348" s="238">
        <f t="shared" si="35"/>
        <v>0.76190476190476186</v>
      </c>
    </row>
    <row r="349" spans="1:17" x14ac:dyDescent="0.25">
      <c r="A349" s="239"/>
      <c r="B349" s="234" t="s">
        <v>3</v>
      </c>
      <c r="C349" s="235">
        <f>'VITESSEPL sens 1 '!X129</f>
        <v>0</v>
      </c>
      <c r="D349" s="161">
        <f>'VITESSEPL sens 1 '!Y129</f>
        <v>0</v>
      </c>
      <c r="E349" s="161">
        <f>'VITESSEPL sens 1 '!Z129</f>
        <v>0</v>
      </c>
      <c r="F349" s="161">
        <f>'VITESSEPL sens 1 '!AA129</f>
        <v>0</v>
      </c>
      <c r="G349" s="161">
        <f>'VITESSEPL sens 1 '!AB129</f>
        <v>0</v>
      </c>
      <c r="H349" s="161">
        <f>'VITESSEPL sens 1 '!AC129</f>
        <v>1</v>
      </c>
      <c r="I349" s="161">
        <f>'VITESSEPL sens 1 '!AD129</f>
        <v>1</v>
      </c>
      <c r="J349" s="161">
        <f>'VITESSEPL sens 1 '!AE129</f>
        <v>0</v>
      </c>
      <c r="K349" s="161">
        <f>'VITESSEPL sens 1 '!AF129</f>
        <v>0</v>
      </c>
      <c r="L349" s="161">
        <f>'VITESSEPL sens 1 '!AG129</f>
        <v>0</v>
      </c>
      <c r="M349" s="161">
        <f>'VITESSEPL sens 1 '!AH129</f>
        <v>0</v>
      </c>
      <c r="N349" s="240">
        <f>'VITESSEPL sens 1 '!AI129</f>
        <v>0</v>
      </c>
      <c r="O349" s="161">
        <f>'VITESSEPL sens 1 '!AK129</f>
        <v>80</v>
      </c>
      <c r="P349" s="161">
        <f>'VITESSEPL sens 1 '!AJ129</f>
        <v>1</v>
      </c>
      <c r="Q349" s="238">
        <f t="shared" si="35"/>
        <v>0.5</v>
      </c>
    </row>
    <row r="350" spans="1:17" x14ac:dyDescent="0.25">
      <c r="A350" s="233">
        <v>0.20833333333333301</v>
      </c>
      <c r="B350" s="234" t="s">
        <v>2</v>
      </c>
      <c r="C350" s="235">
        <f>'VITESSEVL sens 1 '!X130</f>
        <v>0</v>
      </c>
      <c r="D350" s="161">
        <f>'VITESSEVL sens 1 '!Y130</f>
        <v>0</v>
      </c>
      <c r="E350" s="161">
        <f>'VITESSEVL sens 1 '!Z130</f>
        <v>0</v>
      </c>
      <c r="F350" s="161">
        <f>'VITESSEVL sens 1 '!AA130</f>
        <v>0</v>
      </c>
      <c r="G350" s="161">
        <f>'VITESSEVL sens 1 '!AB130</f>
        <v>1</v>
      </c>
      <c r="H350" s="161">
        <f>'VITESSEVL sens 1 '!AC130</f>
        <v>1</v>
      </c>
      <c r="I350" s="161">
        <f>'VITESSEVL sens 1 '!AD130</f>
        <v>4</v>
      </c>
      <c r="J350" s="161">
        <f>'VITESSEVL sens 1 '!AE130</f>
        <v>0</v>
      </c>
      <c r="K350" s="161">
        <f>'VITESSEVL sens 1 '!AF130</f>
        <v>0</v>
      </c>
      <c r="L350" s="161">
        <f>'VITESSEVL sens 1 '!AG130</f>
        <v>0</v>
      </c>
      <c r="M350" s="161">
        <f>'VITESSEVL sens 1 '!AH130</f>
        <v>0</v>
      </c>
      <c r="N350" s="240">
        <f>'VITESSEVL sens 1 '!AI130</f>
        <v>0</v>
      </c>
      <c r="O350" s="161">
        <f>'VITESSEVL sens 1 '!AK130</f>
        <v>80</v>
      </c>
      <c r="P350" s="161">
        <f>'VITESSEVL sens 1 '!AJ130</f>
        <v>4</v>
      </c>
      <c r="Q350" s="238">
        <f t="shared" si="35"/>
        <v>0.66666666666666663</v>
      </c>
    </row>
    <row r="351" spans="1:17" x14ac:dyDescent="0.25">
      <c r="A351" s="239"/>
      <c r="B351" s="234" t="s">
        <v>3</v>
      </c>
      <c r="C351" s="235">
        <f>'VITESSEPL sens 1 '!X130</f>
        <v>0</v>
      </c>
      <c r="D351" s="161">
        <f>'VITESSEPL sens 1 '!Y130</f>
        <v>0</v>
      </c>
      <c r="E351" s="161">
        <f>'VITESSEPL sens 1 '!Z130</f>
        <v>0</v>
      </c>
      <c r="F351" s="161">
        <f>'VITESSEPL sens 1 '!AA130</f>
        <v>0</v>
      </c>
      <c r="G351" s="161">
        <f>'VITESSEPL sens 1 '!AB130</f>
        <v>3</v>
      </c>
      <c r="H351" s="161">
        <f>'VITESSEPL sens 1 '!AC130</f>
        <v>2</v>
      </c>
      <c r="I351" s="161">
        <f>'VITESSEPL sens 1 '!AD130</f>
        <v>3</v>
      </c>
      <c r="J351" s="161">
        <f>'VITESSEPL sens 1 '!AE130</f>
        <v>1</v>
      </c>
      <c r="K351" s="161">
        <f>'VITESSEPL sens 1 '!AF130</f>
        <v>0</v>
      </c>
      <c r="L351" s="161">
        <f>'VITESSEPL sens 1 '!AG130</f>
        <v>0</v>
      </c>
      <c r="M351" s="161">
        <f>'VITESSEPL sens 1 '!AH130</f>
        <v>0</v>
      </c>
      <c r="N351" s="240">
        <f>'VITESSEPL sens 1 '!AI130</f>
        <v>0</v>
      </c>
      <c r="O351" s="161">
        <f>'VITESSEPL sens 1 '!AK130</f>
        <v>77</v>
      </c>
      <c r="P351" s="161">
        <f>'VITESSEPL sens 1 '!AJ130</f>
        <v>4</v>
      </c>
      <c r="Q351" s="238">
        <f t="shared" si="35"/>
        <v>0.44444444444444442</v>
      </c>
    </row>
    <row r="352" spans="1:17" x14ac:dyDescent="0.25">
      <c r="A352" s="233">
        <v>0.25</v>
      </c>
      <c r="B352" s="234" t="s">
        <v>2</v>
      </c>
      <c r="C352" s="235">
        <f>'VITESSEVL sens 1 '!X131</f>
        <v>2</v>
      </c>
      <c r="D352" s="161">
        <f>'VITESSEVL sens 1 '!Y131</f>
        <v>0</v>
      </c>
      <c r="E352" s="161">
        <f>'VITESSEVL sens 1 '!Z131</f>
        <v>0</v>
      </c>
      <c r="F352" s="161">
        <f>'VITESSEVL sens 1 '!AA131</f>
        <v>0</v>
      </c>
      <c r="G352" s="161">
        <f>'VITESSEVL sens 1 '!AB131</f>
        <v>1</v>
      </c>
      <c r="H352" s="161">
        <f>'VITESSEVL sens 1 '!AC131</f>
        <v>1</v>
      </c>
      <c r="I352" s="161">
        <f>'VITESSEVL sens 1 '!AD131</f>
        <v>1</v>
      </c>
      <c r="J352" s="161">
        <f>'VITESSEVL sens 1 '!AE131</f>
        <v>3</v>
      </c>
      <c r="K352" s="161">
        <f>'VITESSEVL sens 1 '!AF131</f>
        <v>1</v>
      </c>
      <c r="L352" s="161">
        <f>'VITESSEVL sens 1 '!AG131</f>
        <v>0</v>
      </c>
      <c r="M352" s="161">
        <f>'VITESSEVL sens 1 '!AH131</f>
        <v>1</v>
      </c>
      <c r="N352" s="240">
        <f>'VITESSEVL sens 1 '!AI131</f>
        <v>0</v>
      </c>
      <c r="O352" s="161">
        <f>'VITESSEVL sens 1 '!AK131</f>
        <v>77</v>
      </c>
      <c r="P352" s="161">
        <f>'VITESSEVL sens 1 '!AJ131</f>
        <v>6</v>
      </c>
      <c r="Q352" s="238">
        <f t="shared" si="35"/>
        <v>0.6</v>
      </c>
    </row>
    <row r="353" spans="1:17" x14ac:dyDescent="0.25">
      <c r="A353" s="239"/>
      <c r="B353" s="234" t="s">
        <v>3</v>
      </c>
      <c r="C353" s="235">
        <f>'VITESSEPL sens 1 '!X131</f>
        <v>0</v>
      </c>
      <c r="D353" s="161">
        <f>'VITESSEPL sens 1 '!Y131</f>
        <v>0</v>
      </c>
      <c r="E353" s="161">
        <f>'VITESSEPL sens 1 '!Z131</f>
        <v>0</v>
      </c>
      <c r="F353" s="161">
        <f>'VITESSEPL sens 1 '!AA131</f>
        <v>0</v>
      </c>
      <c r="G353" s="161">
        <f>'VITESSEPL sens 1 '!AB131</f>
        <v>0</v>
      </c>
      <c r="H353" s="161">
        <f>'VITESSEPL sens 1 '!AC131</f>
        <v>0</v>
      </c>
      <c r="I353" s="161">
        <f>'VITESSEPL sens 1 '!AD131</f>
        <v>5</v>
      </c>
      <c r="J353" s="161">
        <f>'VITESSEPL sens 1 '!AE131</f>
        <v>1</v>
      </c>
      <c r="K353" s="161">
        <f>'VITESSEPL sens 1 '!AF131</f>
        <v>0</v>
      </c>
      <c r="L353" s="161">
        <f>'VITESSEPL sens 1 '!AG131</f>
        <v>1</v>
      </c>
      <c r="M353" s="161">
        <f>'VITESSEPL sens 1 '!AH131</f>
        <v>0</v>
      </c>
      <c r="N353" s="240">
        <f>'VITESSEPL sens 1 '!AI131</f>
        <v>0</v>
      </c>
      <c r="O353" s="161">
        <f>'VITESSEPL sens 1 '!AK131</f>
        <v>91</v>
      </c>
      <c r="P353" s="161">
        <f>'VITESSEPL sens 1 '!AJ131</f>
        <v>7</v>
      </c>
      <c r="Q353" s="238">
        <f t="shared" si="35"/>
        <v>1</v>
      </c>
    </row>
    <row r="354" spans="1:17" x14ac:dyDescent="0.25">
      <c r="A354" s="233">
        <v>0.29166666666666702</v>
      </c>
      <c r="B354" s="234" t="s">
        <v>2</v>
      </c>
      <c r="C354" s="235">
        <f>'VITESSEVL sens 1 '!X132</f>
        <v>0</v>
      </c>
      <c r="D354" s="161">
        <f>'VITESSEVL sens 1 '!Y132</f>
        <v>0</v>
      </c>
      <c r="E354" s="161">
        <f>'VITESSEVL sens 1 '!Z132</f>
        <v>0</v>
      </c>
      <c r="F354" s="161">
        <f>'VITESSEVL sens 1 '!AA132</f>
        <v>1</v>
      </c>
      <c r="G354" s="161">
        <f>'VITESSEVL sens 1 '!AB132</f>
        <v>2</v>
      </c>
      <c r="H354" s="161">
        <f>'VITESSEVL sens 1 '!AC132</f>
        <v>4</v>
      </c>
      <c r="I354" s="161">
        <f>'VITESSEVL sens 1 '!AD132</f>
        <v>9</v>
      </c>
      <c r="J354" s="161">
        <f>'VITESSEVL sens 1 '!AE132</f>
        <v>9</v>
      </c>
      <c r="K354" s="161">
        <f>'VITESSEVL sens 1 '!AF132</f>
        <v>4</v>
      </c>
      <c r="L354" s="161">
        <f>'VITESSEVL sens 1 '!AG132</f>
        <v>4</v>
      </c>
      <c r="M354" s="161">
        <f>'VITESSEVL sens 1 '!AH132</f>
        <v>1</v>
      </c>
      <c r="N354" s="240">
        <f>'VITESSEVL sens 1 '!AI132</f>
        <v>0</v>
      </c>
      <c r="O354" s="161">
        <f>'VITESSEVL sens 1 '!AK132</f>
        <v>91</v>
      </c>
      <c r="P354" s="161">
        <f>'VITESSEVL sens 1 '!AJ132</f>
        <v>27</v>
      </c>
      <c r="Q354" s="238">
        <f t="shared" si="35"/>
        <v>0.79411764705882348</v>
      </c>
    </row>
    <row r="355" spans="1:17" x14ac:dyDescent="0.25">
      <c r="A355" s="239"/>
      <c r="B355" s="234" t="s">
        <v>3</v>
      </c>
      <c r="C355" s="235">
        <f>'VITESSEPL sens 1 '!X132</f>
        <v>0</v>
      </c>
      <c r="D355" s="161">
        <f>'VITESSEPL sens 1 '!Y132</f>
        <v>0</v>
      </c>
      <c r="E355" s="161">
        <f>'VITESSEPL sens 1 '!Z132</f>
        <v>0</v>
      </c>
      <c r="F355" s="161">
        <f>'VITESSEPL sens 1 '!AA132</f>
        <v>0</v>
      </c>
      <c r="G355" s="161">
        <f>'VITESSEPL sens 1 '!AB132</f>
        <v>1</v>
      </c>
      <c r="H355" s="161">
        <f>'VITESSEPL sens 1 '!AC132</f>
        <v>7</v>
      </c>
      <c r="I355" s="161">
        <f>'VITESSEPL sens 1 '!AD132</f>
        <v>14</v>
      </c>
      <c r="J355" s="161">
        <f>'VITESSEPL sens 1 '!AE132</f>
        <v>2</v>
      </c>
      <c r="K355" s="161">
        <f>'VITESSEPL sens 1 '!AF132</f>
        <v>0</v>
      </c>
      <c r="L355" s="161">
        <f>'VITESSEPL sens 1 '!AG132</f>
        <v>0</v>
      </c>
      <c r="M355" s="161">
        <f>'VITESSEPL sens 1 '!AH132</f>
        <v>0</v>
      </c>
      <c r="N355" s="240">
        <f>'VITESSEPL sens 1 '!AI132</f>
        <v>0</v>
      </c>
      <c r="O355" s="161">
        <f>'VITESSEPL sens 1 '!AK132</f>
        <v>82</v>
      </c>
      <c r="P355" s="161">
        <f>'VITESSEPL sens 1 '!AJ132</f>
        <v>16</v>
      </c>
      <c r="Q355" s="238">
        <f t="shared" si="35"/>
        <v>0.66666666666666663</v>
      </c>
    </row>
    <row r="356" spans="1:17" x14ac:dyDescent="0.25">
      <c r="A356" s="233">
        <v>0.33333333333333298</v>
      </c>
      <c r="B356" s="234" t="s">
        <v>2</v>
      </c>
      <c r="C356" s="235">
        <f>'VITESSEVL sens 1 '!X133</f>
        <v>0</v>
      </c>
      <c r="D356" s="161">
        <f>'VITESSEVL sens 1 '!Y133</f>
        <v>0</v>
      </c>
      <c r="E356" s="161">
        <f>'VITESSEVL sens 1 '!Z133</f>
        <v>0</v>
      </c>
      <c r="F356" s="161">
        <f>'VITESSEVL sens 1 '!AA133</f>
        <v>0</v>
      </c>
      <c r="G356" s="161">
        <f>'VITESSEVL sens 1 '!AB133</f>
        <v>0</v>
      </c>
      <c r="H356" s="161">
        <f>'VITESSEVL sens 1 '!AC133</f>
        <v>11</v>
      </c>
      <c r="I356" s="161">
        <f>'VITESSEVL sens 1 '!AD133</f>
        <v>21</v>
      </c>
      <c r="J356" s="161">
        <f>'VITESSEVL sens 1 '!AE133</f>
        <v>12</v>
      </c>
      <c r="K356" s="161">
        <f>'VITESSEVL sens 1 '!AF133</f>
        <v>5</v>
      </c>
      <c r="L356" s="161">
        <f>'VITESSEVL sens 1 '!AG133</f>
        <v>7</v>
      </c>
      <c r="M356" s="161">
        <f>'VITESSEVL sens 1 '!AH133</f>
        <v>0</v>
      </c>
      <c r="N356" s="240">
        <f>'VITESSEVL sens 1 '!AI133</f>
        <v>0</v>
      </c>
      <c r="O356" s="161">
        <f>'VITESSEVL sens 1 '!AK133</f>
        <v>91</v>
      </c>
      <c r="P356" s="161">
        <f>'VITESSEVL sens 1 '!AJ133</f>
        <v>45</v>
      </c>
      <c r="Q356" s="238">
        <f t="shared" si="35"/>
        <v>0.8035714285714286</v>
      </c>
    </row>
    <row r="357" spans="1:17" x14ac:dyDescent="0.25">
      <c r="A357" s="239"/>
      <c r="B357" s="234" t="s">
        <v>3</v>
      </c>
      <c r="C357" s="235">
        <f>'VITESSEPL sens 1 '!X133</f>
        <v>0</v>
      </c>
      <c r="D357" s="161">
        <f>'VITESSEPL sens 1 '!Y133</f>
        <v>0</v>
      </c>
      <c r="E357" s="161">
        <f>'VITESSEPL sens 1 '!Z133</f>
        <v>0</v>
      </c>
      <c r="F357" s="161">
        <f>'VITESSEPL sens 1 '!AA133</f>
        <v>0</v>
      </c>
      <c r="G357" s="161">
        <f>'VITESSEPL sens 1 '!AB133</f>
        <v>0</v>
      </c>
      <c r="H357" s="161">
        <f>'VITESSEPL sens 1 '!AC133</f>
        <v>4</v>
      </c>
      <c r="I357" s="161">
        <f>'VITESSEPL sens 1 '!AD133</f>
        <v>9</v>
      </c>
      <c r="J357" s="161">
        <f>'VITESSEPL sens 1 '!AE133</f>
        <v>6</v>
      </c>
      <c r="K357" s="161">
        <f>'VITESSEPL sens 1 '!AF133</f>
        <v>0</v>
      </c>
      <c r="L357" s="161">
        <f>'VITESSEPL sens 1 '!AG133</f>
        <v>0</v>
      </c>
      <c r="M357" s="161">
        <f>'VITESSEPL sens 1 '!AH133</f>
        <v>0</v>
      </c>
      <c r="N357" s="240">
        <f>'VITESSEPL sens 1 '!AI133</f>
        <v>0</v>
      </c>
      <c r="O357" s="161">
        <f>'VITESSEPL sens 1 '!AK133</f>
        <v>86</v>
      </c>
      <c r="P357" s="161">
        <f>'VITESSEPL sens 1 '!AJ133</f>
        <v>15</v>
      </c>
      <c r="Q357" s="238">
        <f t="shared" si="35"/>
        <v>0.78947368421052633</v>
      </c>
    </row>
    <row r="358" spans="1:17" x14ac:dyDescent="0.25">
      <c r="A358" s="233">
        <v>0.375</v>
      </c>
      <c r="B358" s="234" t="s">
        <v>2</v>
      </c>
      <c r="C358" s="235">
        <f>'VITESSEVL sens 1 '!X134</f>
        <v>0</v>
      </c>
      <c r="D358" s="161">
        <f>'VITESSEVL sens 1 '!Y134</f>
        <v>0</v>
      </c>
      <c r="E358" s="161">
        <f>'VITESSEVL sens 1 '!Z134</f>
        <v>0</v>
      </c>
      <c r="F358" s="161">
        <f>'VITESSEVL sens 1 '!AA134</f>
        <v>0</v>
      </c>
      <c r="G358" s="161">
        <f>'VITESSEVL sens 1 '!AB134</f>
        <v>0</v>
      </c>
      <c r="H358" s="161">
        <f>'VITESSEVL sens 1 '!AC134</f>
        <v>4</v>
      </c>
      <c r="I358" s="161">
        <f>'VITESSEVL sens 1 '!AD134</f>
        <v>10</v>
      </c>
      <c r="J358" s="161">
        <f>'VITESSEVL sens 1 '!AE134</f>
        <v>6</v>
      </c>
      <c r="K358" s="161">
        <f>'VITESSEVL sens 1 '!AF134</f>
        <v>7</v>
      </c>
      <c r="L358" s="161">
        <f>'VITESSEVL sens 1 '!AG134</f>
        <v>2</v>
      </c>
      <c r="M358" s="161">
        <f>'VITESSEVL sens 1 '!AH134</f>
        <v>3</v>
      </c>
      <c r="N358" s="240">
        <f>'VITESSEVL sens 1 '!AI134</f>
        <v>0</v>
      </c>
      <c r="O358" s="161">
        <f>'VITESSEVL sens 1 '!AK134</f>
        <v>96</v>
      </c>
      <c r="P358" s="161">
        <f>'VITESSEVL sens 1 '!AJ134</f>
        <v>28</v>
      </c>
      <c r="Q358" s="238">
        <f t="shared" si="35"/>
        <v>0.875</v>
      </c>
    </row>
    <row r="359" spans="1:17" x14ac:dyDescent="0.25">
      <c r="A359" s="239"/>
      <c r="B359" s="234" t="s">
        <v>3</v>
      </c>
      <c r="C359" s="235">
        <f>'VITESSEPL sens 1 '!X134</f>
        <v>0</v>
      </c>
      <c r="D359" s="161">
        <f>'VITESSEPL sens 1 '!Y134</f>
        <v>0</v>
      </c>
      <c r="E359" s="161">
        <f>'VITESSEPL sens 1 '!Z134</f>
        <v>0</v>
      </c>
      <c r="F359" s="161">
        <f>'VITESSEPL sens 1 '!AA134</f>
        <v>0</v>
      </c>
      <c r="G359" s="161">
        <f>'VITESSEPL sens 1 '!AB134</f>
        <v>0</v>
      </c>
      <c r="H359" s="161">
        <f>'VITESSEPL sens 1 '!AC134</f>
        <v>2</v>
      </c>
      <c r="I359" s="161">
        <f>'VITESSEPL sens 1 '!AD134</f>
        <v>11</v>
      </c>
      <c r="J359" s="161">
        <f>'VITESSEPL sens 1 '!AE134</f>
        <v>2</v>
      </c>
      <c r="K359" s="161">
        <f>'VITESSEPL sens 1 '!AF134</f>
        <v>0</v>
      </c>
      <c r="L359" s="161">
        <f>'VITESSEPL sens 1 '!AG134</f>
        <v>0</v>
      </c>
      <c r="M359" s="161">
        <f>'VITESSEPL sens 1 '!AH134</f>
        <v>0</v>
      </c>
      <c r="N359" s="240">
        <f>'VITESSEPL sens 1 '!AI134</f>
        <v>0</v>
      </c>
      <c r="O359" s="161">
        <f>'VITESSEPL sens 1 '!AK134</f>
        <v>85</v>
      </c>
      <c r="P359" s="161">
        <f>'VITESSEPL sens 1 '!AJ134</f>
        <v>13</v>
      </c>
      <c r="Q359" s="238">
        <f t="shared" si="35"/>
        <v>0.8666666666666667</v>
      </c>
    </row>
    <row r="360" spans="1:17" x14ac:dyDescent="0.25">
      <c r="A360" s="233">
        <v>0.41666666666666702</v>
      </c>
      <c r="B360" s="234" t="s">
        <v>2</v>
      </c>
      <c r="C360" s="235">
        <f>'VITESSEVL sens 1 '!X135</f>
        <v>0</v>
      </c>
      <c r="D360" s="161">
        <f>'VITESSEVL sens 1 '!Y135</f>
        <v>0</v>
      </c>
      <c r="E360" s="161">
        <f>'VITESSEVL sens 1 '!Z135</f>
        <v>0</v>
      </c>
      <c r="F360" s="161">
        <f>'VITESSEVL sens 1 '!AA135</f>
        <v>0</v>
      </c>
      <c r="G360" s="161">
        <f>'VITESSEVL sens 1 '!AB135</f>
        <v>2</v>
      </c>
      <c r="H360" s="161">
        <f>'VITESSEVL sens 1 '!AC135</f>
        <v>7</v>
      </c>
      <c r="I360" s="161">
        <f>'VITESSEVL sens 1 '!AD135</f>
        <v>14</v>
      </c>
      <c r="J360" s="161">
        <f>'VITESSEVL sens 1 '!AE135</f>
        <v>6</v>
      </c>
      <c r="K360" s="161">
        <f>'VITESSEVL sens 1 '!AF135</f>
        <v>1</v>
      </c>
      <c r="L360" s="161">
        <f>'VITESSEVL sens 1 '!AG135</f>
        <v>1</v>
      </c>
      <c r="M360" s="161">
        <f>'VITESSEVL sens 1 '!AH135</f>
        <v>0</v>
      </c>
      <c r="N360" s="240">
        <f>'VITESSEVL sens 1 '!AI135</f>
        <v>0</v>
      </c>
      <c r="O360" s="161">
        <f>'VITESSEVL sens 1 '!AK135</f>
        <v>85</v>
      </c>
      <c r="P360" s="161">
        <f>'VITESSEVL sens 1 '!AJ135</f>
        <v>22</v>
      </c>
      <c r="Q360" s="238">
        <f t="shared" si="35"/>
        <v>0.70967741935483875</v>
      </c>
    </row>
    <row r="361" spans="1:17" x14ac:dyDescent="0.25">
      <c r="A361" s="239"/>
      <c r="B361" s="234" t="s">
        <v>3</v>
      </c>
      <c r="C361" s="235">
        <f>'VITESSEPL sens 1 '!X135</f>
        <v>0</v>
      </c>
      <c r="D361" s="161">
        <f>'VITESSEPL sens 1 '!Y135</f>
        <v>0</v>
      </c>
      <c r="E361" s="161">
        <f>'VITESSEPL sens 1 '!Z135</f>
        <v>0</v>
      </c>
      <c r="F361" s="161">
        <f>'VITESSEPL sens 1 '!AA135</f>
        <v>0</v>
      </c>
      <c r="G361" s="161">
        <f>'VITESSEPL sens 1 '!AB135</f>
        <v>1</v>
      </c>
      <c r="H361" s="161">
        <f>'VITESSEPL sens 1 '!AC135</f>
        <v>5</v>
      </c>
      <c r="I361" s="161">
        <f>'VITESSEPL sens 1 '!AD135</f>
        <v>8</v>
      </c>
      <c r="J361" s="161">
        <f>'VITESSEPL sens 1 '!AE135</f>
        <v>2</v>
      </c>
      <c r="K361" s="161">
        <f>'VITESSEPL sens 1 '!AF135</f>
        <v>1</v>
      </c>
      <c r="L361" s="161">
        <f>'VITESSEPL sens 1 '!AG135</f>
        <v>1</v>
      </c>
      <c r="M361" s="161">
        <f>'VITESSEPL sens 1 '!AH135</f>
        <v>0</v>
      </c>
      <c r="N361" s="240">
        <f>'VITESSEPL sens 1 '!AI135</f>
        <v>0</v>
      </c>
      <c r="O361" s="161">
        <f>'VITESSEPL sens 1 '!AK135</f>
        <v>85</v>
      </c>
      <c r="P361" s="161">
        <f>'VITESSEPL sens 1 '!AJ135</f>
        <v>12</v>
      </c>
      <c r="Q361" s="238">
        <f t="shared" si="35"/>
        <v>0.66666666666666663</v>
      </c>
    </row>
    <row r="362" spans="1:17" x14ac:dyDescent="0.25">
      <c r="A362" s="233">
        <v>0.45833333333333298</v>
      </c>
      <c r="B362" s="234" t="s">
        <v>2</v>
      </c>
      <c r="C362" s="235">
        <f>'VITESSEVL sens 1 '!X136</f>
        <v>0</v>
      </c>
      <c r="D362" s="161">
        <f>'VITESSEVL sens 1 '!Y136</f>
        <v>1</v>
      </c>
      <c r="E362" s="161">
        <f>'VITESSEVL sens 1 '!Z136</f>
        <v>1</v>
      </c>
      <c r="F362" s="161">
        <f>'VITESSEVL sens 1 '!AA136</f>
        <v>0</v>
      </c>
      <c r="G362" s="161">
        <f>'VITESSEVL sens 1 '!AB136</f>
        <v>3</v>
      </c>
      <c r="H362" s="161">
        <f>'VITESSEVL sens 1 '!AC136</f>
        <v>7</v>
      </c>
      <c r="I362" s="161">
        <f>'VITESSEVL sens 1 '!AD136</f>
        <v>4</v>
      </c>
      <c r="J362" s="161">
        <f>'VITESSEVL sens 1 '!AE136</f>
        <v>6</v>
      </c>
      <c r="K362" s="161">
        <f>'VITESSEVL sens 1 '!AF136</f>
        <v>1</v>
      </c>
      <c r="L362" s="161">
        <f>'VITESSEVL sens 1 '!AG136</f>
        <v>0</v>
      </c>
      <c r="M362" s="161">
        <f>'VITESSEVL sens 1 '!AH136</f>
        <v>4</v>
      </c>
      <c r="N362" s="240">
        <f>'VITESSEVL sens 1 '!AI136</f>
        <v>0</v>
      </c>
      <c r="O362" s="161">
        <f>'VITESSEVL sens 1 '!AK136</f>
        <v>86</v>
      </c>
      <c r="P362" s="161">
        <f>'VITESSEVL sens 1 '!AJ136</f>
        <v>15</v>
      </c>
      <c r="Q362" s="238">
        <f t="shared" si="35"/>
        <v>0.55555555555555558</v>
      </c>
    </row>
    <row r="363" spans="1:17" x14ac:dyDescent="0.25">
      <c r="A363" s="239"/>
      <c r="B363" s="234" t="s">
        <v>3</v>
      </c>
      <c r="C363" s="235">
        <f>'VITESSEPL sens 1 '!X136</f>
        <v>0</v>
      </c>
      <c r="D363" s="161">
        <f>'VITESSEPL sens 1 '!Y136</f>
        <v>0</v>
      </c>
      <c r="E363" s="161">
        <f>'VITESSEPL sens 1 '!Z136</f>
        <v>0</v>
      </c>
      <c r="F363" s="161">
        <f>'VITESSEPL sens 1 '!AA136</f>
        <v>0</v>
      </c>
      <c r="G363" s="161">
        <f>'VITESSEPL sens 1 '!AB136</f>
        <v>1</v>
      </c>
      <c r="H363" s="161">
        <f>'VITESSEPL sens 1 '!AC136</f>
        <v>4</v>
      </c>
      <c r="I363" s="161">
        <f>'VITESSEPL sens 1 '!AD136</f>
        <v>10</v>
      </c>
      <c r="J363" s="161">
        <f>'VITESSEPL sens 1 '!AE136</f>
        <v>3</v>
      </c>
      <c r="K363" s="161">
        <f>'VITESSEPL sens 1 '!AF136</f>
        <v>0</v>
      </c>
      <c r="L363" s="161">
        <f>'VITESSEPL sens 1 '!AG136</f>
        <v>0</v>
      </c>
      <c r="M363" s="161">
        <f>'VITESSEPL sens 1 '!AH136</f>
        <v>0</v>
      </c>
      <c r="N363" s="240">
        <f>'VITESSEPL sens 1 '!AI136</f>
        <v>0</v>
      </c>
      <c r="O363" s="161">
        <f>'VITESSEPL sens 1 '!AK136</f>
        <v>83</v>
      </c>
      <c r="P363" s="161">
        <f>'VITESSEPL sens 1 '!AJ136</f>
        <v>13</v>
      </c>
      <c r="Q363" s="238">
        <f t="shared" si="35"/>
        <v>0.72222222222222221</v>
      </c>
    </row>
    <row r="364" spans="1:17" x14ac:dyDescent="0.25">
      <c r="A364" s="233">
        <v>0.5</v>
      </c>
      <c r="B364" s="234" t="s">
        <v>2</v>
      </c>
      <c r="C364" s="235">
        <f>'VITESSEVL sens 1 '!X137</f>
        <v>0</v>
      </c>
      <c r="D364" s="161">
        <f>'VITESSEVL sens 1 '!Y137</f>
        <v>0</v>
      </c>
      <c r="E364" s="161">
        <f>'VITESSEVL sens 1 '!Z137</f>
        <v>0</v>
      </c>
      <c r="F364" s="161">
        <f>'VITESSEVL sens 1 '!AA137</f>
        <v>1</v>
      </c>
      <c r="G364" s="161">
        <f>'VITESSEVL sens 1 '!AB137</f>
        <v>0</v>
      </c>
      <c r="H364" s="161">
        <f>'VITESSEVL sens 1 '!AC137</f>
        <v>1</v>
      </c>
      <c r="I364" s="161">
        <f>'VITESSEVL sens 1 '!AD137</f>
        <v>11</v>
      </c>
      <c r="J364" s="161">
        <f>'VITESSEVL sens 1 '!AE137</f>
        <v>8</v>
      </c>
      <c r="K364" s="161">
        <f>'VITESSEVL sens 1 '!AF137</f>
        <v>3</v>
      </c>
      <c r="L364" s="161">
        <f>'VITESSEVL sens 1 '!AG137</f>
        <v>3</v>
      </c>
      <c r="M364" s="161">
        <f>'VITESSEVL sens 1 '!AH137</f>
        <v>2</v>
      </c>
      <c r="N364" s="240">
        <f>'VITESSEVL sens 1 '!AI137</f>
        <v>0</v>
      </c>
      <c r="O364" s="161">
        <f>'VITESSEVL sens 1 '!AK137</f>
        <v>94</v>
      </c>
      <c r="P364" s="161">
        <f>'VITESSEVL sens 1 '!AJ137</f>
        <v>27</v>
      </c>
      <c r="Q364" s="238">
        <f t="shared" si="35"/>
        <v>0.93103448275862066</v>
      </c>
    </row>
    <row r="365" spans="1:17" x14ac:dyDescent="0.25">
      <c r="A365" s="239"/>
      <c r="B365" s="234" t="s">
        <v>3</v>
      </c>
      <c r="C365" s="235">
        <f>'VITESSEPL sens 1 '!X137</f>
        <v>0</v>
      </c>
      <c r="D365" s="161">
        <f>'VITESSEPL sens 1 '!Y137</f>
        <v>0</v>
      </c>
      <c r="E365" s="161">
        <f>'VITESSEPL sens 1 '!Z137</f>
        <v>0</v>
      </c>
      <c r="F365" s="161">
        <f>'VITESSEPL sens 1 '!AA137</f>
        <v>0</v>
      </c>
      <c r="G365" s="161">
        <f>'VITESSEPL sens 1 '!AB137</f>
        <v>2</v>
      </c>
      <c r="H365" s="161">
        <f>'VITESSEPL sens 1 '!AC137</f>
        <v>3</v>
      </c>
      <c r="I365" s="161">
        <f>'VITESSEPL sens 1 '!AD137</f>
        <v>15</v>
      </c>
      <c r="J365" s="161">
        <f>'VITESSEPL sens 1 '!AE137</f>
        <v>3</v>
      </c>
      <c r="K365" s="161">
        <f>'VITESSEPL sens 1 '!AF137</f>
        <v>0</v>
      </c>
      <c r="L365" s="161">
        <f>'VITESSEPL sens 1 '!AG137</f>
        <v>0</v>
      </c>
      <c r="M365" s="161">
        <f>'VITESSEPL sens 1 '!AH137</f>
        <v>0</v>
      </c>
      <c r="N365" s="240">
        <f>'VITESSEPL sens 1 '!AI137</f>
        <v>0</v>
      </c>
      <c r="O365" s="161">
        <f>'VITESSEPL sens 1 '!AK137</f>
        <v>83</v>
      </c>
      <c r="P365" s="161">
        <f>'VITESSEPL sens 1 '!AJ137</f>
        <v>18</v>
      </c>
      <c r="Q365" s="238">
        <f t="shared" si="35"/>
        <v>0.78260869565217395</v>
      </c>
    </row>
    <row r="366" spans="1:17" x14ac:dyDescent="0.25">
      <c r="A366" s="233">
        <v>0.54166666666666696</v>
      </c>
      <c r="B366" s="234" t="s">
        <v>2</v>
      </c>
      <c r="C366" s="235">
        <f>'VITESSEVL sens 1 '!X138</f>
        <v>0</v>
      </c>
      <c r="D366" s="161">
        <f>'VITESSEVL sens 1 '!Y138</f>
        <v>0</v>
      </c>
      <c r="E366" s="161">
        <f>'VITESSEVL sens 1 '!Z138</f>
        <v>0</v>
      </c>
      <c r="F366" s="161">
        <f>'VITESSEVL sens 1 '!AA138</f>
        <v>0</v>
      </c>
      <c r="G366" s="161">
        <f>'VITESSEVL sens 1 '!AB138</f>
        <v>3</v>
      </c>
      <c r="H366" s="161">
        <f>'VITESSEVL sens 1 '!AC138</f>
        <v>5</v>
      </c>
      <c r="I366" s="161">
        <f>'VITESSEVL sens 1 '!AD138</f>
        <v>10</v>
      </c>
      <c r="J366" s="161">
        <f>'VITESSEVL sens 1 '!AE138</f>
        <v>3</v>
      </c>
      <c r="K366" s="161">
        <f>'VITESSEVL sens 1 '!AF138</f>
        <v>3</v>
      </c>
      <c r="L366" s="161">
        <f>'VITESSEVL sens 1 '!AG138</f>
        <v>3</v>
      </c>
      <c r="M366" s="161">
        <f>'VITESSEVL sens 1 '!AH138</f>
        <v>0</v>
      </c>
      <c r="N366" s="240">
        <f>'VITESSEVL sens 1 '!AI138</f>
        <v>0</v>
      </c>
      <c r="O366" s="161">
        <f>'VITESSEVL sens 1 '!AK138</f>
        <v>88</v>
      </c>
      <c r="P366" s="161">
        <f>'VITESSEVL sens 1 '!AJ138</f>
        <v>19</v>
      </c>
      <c r="Q366" s="238">
        <f t="shared" si="35"/>
        <v>0.70370370370370372</v>
      </c>
    </row>
    <row r="367" spans="1:17" x14ac:dyDescent="0.25">
      <c r="A367" s="239"/>
      <c r="B367" s="234" t="s">
        <v>3</v>
      </c>
      <c r="C367" s="235">
        <f>'VITESSEPL sens 1 '!X138</f>
        <v>0</v>
      </c>
      <c r="D367" s="161">
        <f>'VITESSEPL sens 1 '!Y138</f>
        <v>0</v>
      </c>
      <c r="E367" s="161">
        <f>'VITESSEPL sens 1 '!Z138</f>
        <v>0</v>
      </c>
      <c r="F367" s="161">
        <f>'VITESSEPL sens 1 '!AA138</f>
        <v>0</v>
      </c>
      <c r="G367" s="161">
        <f>'VITESSEPL sens 1 '!AB138</f>
        <v>1</v>
      </c>
      <c r="H367" s="161">
        <f>'VITESSEPL sens 1 '!AC138</f>
        <v>6</v>
      </c>
      <c r="I367" s="161">
        <f>'VITESSEPL sens 1 '!AD138</f>
        <v>12</v>
      </c>
      <c r="J367" s="161">
        <f>'VITESSEPL sens 1 '!AE138</f>
        <v>0</v>
      </c>
      <c r="K367" s="161">
        <f>'VITESSEPL sens 1 '!AF138</f>
        <v>0</v>
      </c>
      <c r="L367" s="161">
        <f>'VITESSEPL sens 1 '!AG138</f>
        <v>0</v>
      </c>
      <c r="M367" s="161">
        <f>'VITESSEPL sens 1 '!AH138</f>
        <v>0</v>
      </c>
      <c r="N367" s="240">
        <f>'VITESSEPL sens 1 '!AI138</f>
        <v>0</v>
      </c>
      <c r="O367" s="161">
        <f>'VITESSEPL sens 1 '!AK138</f>
        <v>81</v>
      </c>
      <c r="P367" s="161">
        <f>'VITESSEPL sens 1 '!AJ138</f>
        <v>12</v>
      </c>
      <c r="Q367" s="238">
        <f t="shared" si="35"/>
        <v>0.63157894736842102</v>
      </c>
    </row>
    <row r="368" spans="1:17" x14ac:dyDescent="0.25">
      <c r="A368" s="233">
        <v>0.58333333333333304</v>
      </c>
      <c r="B368" s="234" t="s">
        <v>2</v>
      </c>
      <c r="C368" s="235">
        <f>'VITESSEVL sens 1 '!X139</f>
        <v>0</v>
      </c>
      <c r="D368" s="161">
        <f>'VITESSEVL sens 1 '!Y139</f>
        <v>0</v>
      </c>
      <c r="E368" s="161">
        <f>'VITESSEVL sens 1 '!Z139</f>
        <v>0</v>
      </c>
      <c r="F368" s="161">
        <f>'VITESSEVL sens 1 '!AA139</f>
        <v>0</v>
      </c>
      <c r="G368" s="161">
        <f>'VITESSEVL sens 1 '!AB139</f>
        <v>0</v>
      </c>
      <c r="H368" s="161">
        <f>'VITESSEVL sens 1 '!AC139</f>
        <v>2</v>
      </c>
      <c r="I368" s="161">
        <f>'VITESSEVL sens 1 '!AD139</f>
        <v>4</v>
      </c>
      <c r="J368" s="161">
        <f>'VITESSEVL sens 1 '!AE139</f>
        <v>4</v>
      </c>
      <c r="K368" s="161">
        <f>'VITESSEVL sens 1 '!AF139</f>
        <v>2</v>
      </c>
      <c r="L368" s="161">
        <f>'VITESSEVL sens 1 '!AG139</f>
        <v>1</v>
      </c>
      <c r="M368" s="161">
        <f>'VITESSEVL sens 1 '!AH139</f>
        <v>5</v>
      </c>
      <c r="N368" s="240">
        <f>'VITESSEVL sens 1 '!AI139</f>
        <v>0</v>
      </c>
      <c r="O368" s="161">
        <f>'VITESSEVL sens 1 '!AK139</f>
        <v>101</v>
      </c>
      <c r="P368" s="161">
        <f>'VITESSEVL sens 1 '!AJ139</f>
        <v>16</v>
      </c>
      <c r="Q368" s="238">
        <f t="shared" si="35"/>
        <v>0.88888888888888884</v>
      </c>
    </row>
    <row r="369" spans="1:17" x14ac:dyDescent="0.25">
      <c r="A369" s="239"/>
      <c r="B369" s="234" t="s">
        <v>3</v>
      </c>
      <c r="C369" s="235">
        <f>'VITESSEPL sens 1 '!X139</f>
        <v>0</v>
      </c>
      <c r="D369" s="161">
        <f>'VITESSEPL sens 1 '!Y139</f>
        <v>0</v>
      </c>
      <c r="E369" s="161">
        <f>'VITESSEPL sens 1 '!Z139</f>
        <v>0</v>
      </c>
      <c r="F369" s="161">
        <f>'VITESSEPL sens 1 '!AA139</f>
        <v>0</v>
      </c>
      <c r="G369" s="161">
        <f>'VITESSEPL sens 1 '!AB139</f>
        <v>1</v>
      </c>
      <c r="H369" s="161">
        <f>'VITESSEPL sens 1 '!AC139</f>
        <v>5</v>
      </c>
      <c r="I369" s="161">
        <f>'VITESSEPL sens 1 '!AD139</f>
        <v>7</v>
      </c>
      <c r="J369" s="161">
        <f>'VITESSEPL sens 1 '!AE139</f>
        <v>4</v>
      </c>
      <c r="K369" s="161">
        <f>'VITESSEPL sens 1 '!AF139</f>
        <v>0</v>
      </c>
      <c r="L369" s="161">
        <f>'VITESSEPL sens 1 '!AG139</f>
        <v>0</v>
      </c>
      <c r="M369" s="161">
        <f>'VITESSEPL sens 1 '!AH139</f>
        <v>0</v>
      </c>
      <c r="N369" s="240">
        <f>'VITESSEPL sens 1 '!AI139</f>
        <v>0</v>
      </c>
      <c r="O369" s="161">
        <f>'VITESSEPL sens 1 '!AK139</f>
        <v>83</v>
      </c>
      <c r="P369" s="161">
        <f>'VITESSEPL sens 1 '!AJ139</f>
        <v>11</v>
      </c>
      <c r="Q369" s="238">
        <f t="shared" si="35"/>
        <v>0.6470588235294118</v>
      </c>
    </row>
    <row r="370" spans="1:17" x14ac:dyDescent="0.25">
      <c r="A370" s="233">
        <v>0.625</v>
      </c>
      <c r="B370" s="234" t="s">
        <v>2</v>
      </c>
      <c r="C370" s="235">
        <f>'VITESSEVL sens 1 '!X140</f>
        <v>0</v>
      </c>
      <c r="D370" s="161">
        <f>'VITESSEVL sens 1 '!Y140</f>
        <v>0</v>
      </c>
      <c r="E370" s="161">
        <f>'VITESSEVL sens 1 '!Z140</f>
        <v>0</v>
      </c>
      <c r="F370" s="161">
        <f>'VITESSEVL sens 1 '!AA140</f>
        <v>0</v>
      </c>
      <c r="G370" s="161">
        <f>'VITESSEVL sens 1 '!AB140</f>
        <v>2</v>
      </c>
      <c r="H370" s="161">
        <f>'VITESSEVL sens 1 '!AC140</f>
        <v>5</v>
      </c>
      <c r="I370" s="161">
        <f>'VITESSEVL sens 1 '!AD140</f>
        <v>8</v>
      </c>
      <c r="J370" s="161">
        <f>'VITESSEVL sens 1 '!AE140</f>
        <v>3</v>
      </c>
      <c r="K370" s="161">
        <f>'VITESSEVL sens 1 '!AF140</f>
        <v>5</v>
      </c>
      <c r="L370" s="161">
        <f>'VITESSEVL sens 1 '!AG140</f>
        <v>1</v>
      </c>
      <c r="M370" s="161">
        <f>'VITESSEVL sens 1 '!AH140</f>
        <v>0</v>
      </c>
      <c r="N370" s="240">
        <f>'VITESSEVL sens 1 '!AI140</f>
        <v>0</v>
      </c>
      <c r="O370" s="161">
        <f>'VITESSEVL sens 1 '!AK140</f>
        <v>88</v>
      </c>
      <c r="P370" s="161">
        <f>'VITESSEVL sens 1 '!AJ140</f>
        <v>17</v>
      </c>
      <c r="Q370" s="238">
        <f t="shared" si="35"/>
        <v>0.70833333333333337</v>
      </c>
    </row>
    <row r="371" spans="1:17" x14ac:dyDescent="0.25">
      <c r="A371" s="239"/>
      <c r="B371" s="234" t="s">
        <v>3</v>
      </c>
      <c r="C371" s="235">
        <f>'VITESSEPL sens 1 '!X140</f>
        <v>0</v>
      </c>
      <c r="D371" s="161">
        <f>'VITESSEPL sens 1 '!Y140</f>
        <v>0</v>
      </c>
      <c r="E371" s="161">
        <f>'VITESSEPL sens 1 '!Z140</f>
        <v>0</v>
      </c>
      <c r="F371" s="161">
        <f>'VITESSEPL sens 1 '!AA140</f>
        <v>0</v>
      </c>
      <c r="G371" s="161">
        <f>'VITESSEPL sens 1 '!AB140</f>
        <v>1</v>
      </c>
      <c r="H371" s="161">
        <f>'VITESSEPL sens 1 '!AC140</f>
        <v>4</v>
      </c>
      <c r="I371" s="161">
        <f>'VITESSEPL sens 1 '!AD140</f>
        <v>13</v>
      </c>
      <c r="J371" s="161">
        <f>'VITESSEPL sens 1 '!AE140</f>
        <v>2</v>
      </c>
      <c r="K371" s="161">
        <f>'VITESSEPL sens 1 '!AF140</f>
        <v>0</v>
      </c>
      <c r="L371" s="161">
        <f>'VITESSEPL sens 1 '!AG140</f>
        <v>0</v>
      </c>
      <c r="M371" s="161">
        <f>'VITESSEPL sens 1 '!AH140</f>
        <v>0</v>
      </c>
      <c r="N371" s="240">
        <f>'VITESSEPL sens 1 '!AI140</f>
        <v>0</v>
      </c>
      <c r="O371" s="161">
        <f>'VITESSEPL sens 1 '!AK140</f>
        <v>83</v>
      </c>
      <c r="P371" s="161">
        <f>'VITESSEPL sens 1 '!AJ140</f>
        <v>15</v>
      </c>
      <c r="Q371" s="238">
        <f t="shared" si="35"/>
        <v>0.75</v>
      </c>
    </row>
    <row r="372" spans="1:17" x14ac:dyDescent="0.25">
      <c r="A372" s="233">
        <v>0.66666666666666696</v>
      </c>
      <c r="B372" s="234" t="s">
        <v>2</v>
      </c>
      <c r="C372" s="235">
        <f>'VITESSEVL sens 1 '!X141</f>
        <v>1</v>
      </c>
      <c r="D372" s="161">
        <f>'VITESSEVL sens 1 '!Y141</f>
        <v>1</v>
      </c>
      <c r="E372" s="161">
        <f>'VITESSEVL sens 1 '!Z141</f>
        <v>0</v>
      </c>
      <c r="F372" s="161">
        <f>'VITESSEVL sens 1 '!AA141</f>
        <v>0</v>
      </c>
      <c r="G372" s="161">
        <f>'VITESSEVL sens 1 '!AB141</f>
        <v>1</v>
      </c>
      <c r="H372" s="161">
        <f>'VITESSEVL sens 1 '!AC141</f>
        <v>6</v>
      </c>
      <c r="I372" s="161">
        <f>'VITESSEVL sens 1 '!AD141</f>
        <v>14</v>
      </c>
      <c r="J372" s="161">
        <f>'VITESSEVL sens 1 '!AE141</f>
        <v>3</v>
      </c>
      <c r="K372" s="161">
        <f>'VITESSEVL sens 1 '!AF141</f>
        <v>6</v>
      </c>
      <c r="L372" s="161">
        <f>'VITESSEVL sens 1 '!AG141</f>
        <v>0</v>
      </c>
      <c r="M372" s="161">
        <f>'VITESSEVL sens 1 '!AH141</f>
        <v>0</v>
      </c>
      <c r="N372" s="240">
        <f>'VITESSEVL sens 1 '!AI141</f>
        <v>0</v>
      </c>
      <c r="O372" s="161">
        <f>'VITESSEVL sens 1 '!AK141</f>
        <v>83</v>
      </c>
      <c r="P372" s="161">
        <f>'VITESSEVL sens 1 '!AJ141</f>
        <v>23</v>
      </c>
      <c r="Q372" s="238">
        <f t="shared" si="35"/>
        <v>0.71875</v>
      </c>
    </row>
    <row r="373" spans="1:17" x14ac:dyDescent="0.25">
      <c r="A373" s="239"/>
      <c r="B373" s="234" t="s">
        <v>3</v>
      </c>
      <c r="C373" s="235">
        <f>'VITESSEPL sens 1 '!X141</f>
        <v>0</v>
      </c>
      <c r="D373" s="161">
        <f>'VITESSEPL sens 1 '!Y141</f>
        <v>0</v>
      </c>
      <c r="E373" s="161">
        <f>'VITESSEPL sens 1 '!Z141</f>
        <v>0</v>
      </c>
      <c r="F373" s="161">
        <f>'VITESSEPL sens 1 '!AA141</f>
        <v>0</v>
      </c>
      <c r="G373" s="161">
        <f>'VITESSEPL sens 1 '!AB141</f>
        <v>0</v>
      </c>
      <c r="H373" s="161">
        <f>'VITESSEPL sens 1 '!AC141</f>
        <v>5</v>
      </c>
      <c r="I373" s="161">
        <f>'VITESSEPL sens 1 '!AD141</f>
        <v>15</v>
      </c>
      <c r="J373" s="161">
        <f>'VITESSEPL sens 1 '!AE141</f>
        <v>3</v>
      </c>
      <c r="K373" s="161">
        <f>'VITESSEPL sens 1 '!AF141</f>
        <v>0</v>
      </c>
      <c r="L373" s="161">
        <f>'VITESSEPL sens 1 '!AG141</f>
        <v>0</v>
      </c>
      <c r="M373" s="161">
        <f>'VITESSEPL sens 1 '!AH141</f>
        <v>0</v>
      </c>
      <c r="N373" s="240">
        <f>'VITESSEPL sens 1 '!AI141</f>
        <v>0</v>
      </c>
      <c r="O373" s="161">
        <f>'VITESSEPL sens 1 '!AK141</f>
        <v>84</v>
      </c>
      <c r="P373" s="161">
        <f>'VITESSEPL sens 1 '!AJ141</f>
        <v>18</v>
      </c>
      <c r="Q373" s="238">
        <f t="shared" si="35"/>
        <v>0.78260869565217395</v>
      </c>
    </row>
    <row r="374" spans="1:17" x14ac:dyDescent="0.25">
      <c r="A374" s="233">
        <v>0.70833333333333304</v>
      </c>
      <c r="B374" s="234" t="s">
        <v>2</v>
      </c>
      <c r="C374" s="235">
        <f>'VITESSEVL sens 1 '!X142</f>
        <v>0</v>
      </c>
      <c r="D374" s="161">
        <f>'VITESSEVL sens 1 '!Y142</f>
        <v>0</v>
      </c>
      <c r="E374" s="161">
        <f>'VITESSEVL sens 1 '!Z142</f>
        <v>0</v>
      </c>
      <c r="F374" s="161">
        <f>'VITESSEVL sens 1 '!AA142</f>
        <v>2</v>
      </c>
      <c r="G374" s="161">
        <f>'VITESSEVL sens 1 '!AB142</f>
        <v>0</v>
      </c>
      <c r="H374" s="161">
        <f>'VITESSEVL sens 1 '!AC142</f>
        <v>5</v>
      </c>
      <c r="I374" s="161">
        <f>'VITESSEVL sens 1 '!AD142</f>
        <v>14</v>
      </c>
      <c r="J374" s="161">
        <f>'VITESSEVL sens 1 '!AE142</f>
        <v>11</v>
      </c>
      <c r="K374" s="161">
        <f>'VITESSEVL sens 1 '!AF142</f>
        <v>4</v>
      </c>
      <c r="L374" s="161">
        <f>'VITESSEVL sens 1 '!AG142</f>
        <v>5</v>
      </c>
      <c r="M374" s="161">
        <f>'VITESSEVL sens 1 '!AH142</f>
        <v>2</v>
      </c>
      <c r="N374" s="240">
        <f>'VITESSEVL sens 1 '!AI142</f>
        <v>0</v>
      </c>
      <c r="O374" s="161">
        <f>'VITESSEVL sens 1 '!AK142</f>
        <v>92</v>
      </c>
      <c r="P374" s="161">
        <f>'VITESSEVL sens 1 '!AJ142</f>
        <v>36</v>
      </c>
      <c r="Q374" s="238">
        <f t="shared" si="35"/>
        <v>0.83720930232558144</v>
      </c>
    </row>
    <row r="375" spans="1:17" x14ac:dyDescent="0.25">
      <c r="A375" s="239"/>
      <c r="B375" s="234" t="s">
        <v>3</v>
      </c>
      <c r="C375" s="235">
        <f>'VITESSEPL sens 1 '!X142</f>
        <v>0</v>
      </c>
      <c r="D375" s="161">
        <f>'VITESSEPL sens 1 '!Y142</f>
        <v>0</v>
      </c>
      <c r="E375" s="161">
        <f>'VITESSEPL sens 1 '!Z142</f>
        <v>0</v>
      </c>
      <c r="F375" s="161">
        <f>'VITESSEPL sens 1 '!AA142</f>
        <v>1</v>
      </c>
      <c r="G375" s="161">
        <f>'VITESSEPL sens 1 '!AB142</f>
        <v>0</v>
      </c>
      <c r="H375" s="161">
        <f>'VITESSEPL sens 1 '!AC142</f>
        <v>4</v>
      </c>
      <c r="I375" s="161">
        <f>'VITESSEPL sens 1 '!AD142</f>
        <v>10</v>
      </c>
      <c r="J375" s="161">
        <f>'VITESSEPL sens 1 '!AE142</f>
        <v>1</v>
      </c>
      <c r="K375" s="161">
        <f>'VITESSEPL sens 1 '!AF142</f>
        <v>0</v>
      </c>
      <c r="L375" s="161">
        <f>'VITESSEPL sens 1 '!AG142</f>
        <v>0</v>
      </c>
      <c r="M375" s="161">
        <f>'VITESSEPL sens 1 '!AH142</f>
        <v>0</v>
      </c>
      <c r="N375" s="240">
        <f>'VITESSEPL sens 1 '!AI142</f>
        <v>0</v>
      </c>
      <c r="O375" s="161">
        <f>'VITESSEPL sens 1 '!AK142</f>
        <v>81</v>
      </c>
      <c r="P375" s="161">
        <f>'VITESSEPL sens 1 '!AJ142</f>
        <v>11</v>
      </c>
      <c r="Q375" s="238">
        <f t="shared" si="35"/>
        <v>0.6875</v>
      </c>
    </row>
    <row r="376" spans="1:17" x14ac:dyDescent="0.25">
      <c r="A376" s="233">
        <v>0.75</v>
      </c>
      <c r="B376" s="234" t="s">
        <v>2</v>
      </c>
      <c r="C376" s="235">
        <f>'VITESSEVL sens 1 '!X143</f>
        <v>1</v>
      </c>
      <c r="D376" s="161">
        <f>'VITESSEVL sens 1 '!Y143</f>
        <v>0</v>
      </c>
      <c r="E376" s="161">
        <f>'VITESSEVL sens 1 '!Z143</f>
        <v>0</v>
      </c>
      <c r="F376" s="161">
        <f>'VITESSEVL sens 1 '!AA143</f>
        <v>0</v>
      </c>
      <c r="G376" s="161">
        <f>'VITESSEVL sens 1 '!AB143</f>
        <v>0</v>
      </c>
      <c r="H376" s="161">
        <f>'VITESSEVL sens 1 '!AC143</f>
        <v>6</v>
      </c>
      <c r="I376" s="161">
        <f>'VITESSEVL sens 1 '!AD143</f>
        <v>10</v>
      </c>
      <c r="J376" s="161">
        <f>'VITESSEVL sens 1 '!AE143</f>
        <v>13</v>
      </c>
      <c r="K376" s="161">
        <f>'VITESSEVL sens 1 '!AF143</f>
        <v>5</v>
      </c>
      <c r="L376" s="161">
        <f>'VITESSEVL sens 1 '!AG143</f>
        <v>1</v>
      </c>
      <c r="M376" s="161">
        <f>'VITESSEVL sens 1 '!AH143</f>
        <v>3</v>
      </c>
      <c r="N376" s="240">
        <f>'VITESSEVL sens 1 '!AI143</f>
        <v>0</v>
      </c>
      <c r="O376" s="161">
        <f>'VITESSEVL sens 1 '!AK143</f>
        <v>91</v>
      </c>
      <c r="P376" s="161">
        <f>'VITESSEVL sens 1 '!AJ143</f>
        <v>32</v>
      </c>
      <c r="Q376" s="238">
        <f t="shared" si="35"/>
        <v>0.82051282051282048</v>
      </c>
    </row>
    <row r="377" spans="1:17" x14ac:dyDescent="0.25">
      <c r="A377" s="239"/>
      <c r="B377" s="234" t="s">
        <v>3</v>
      </c>
      <c r="C377" s="235">
        <f>'VITESSEPL sens 1 '!X143</f>
        <v>1</v>
      </c>
      <c r="D377" s="161">
        <f>'VITESSEPL sens 1 '!Y143</f>
        <v>0</v>
      </c>
      <c r="E377" s="161">
        <f>'VITESSEPL sens 1 '!Z143</f>
        <v>0</v>
      </c>
      <c r="F377" s="161">
        <f>'VITESSEPL sens 1 '!AA143</f>
        <v>0</v>
      </c>
      <c r="G377" s="161">
        <f>'VITESSEPL sens 1 '!AB143</f>
        <v>2</v>
      </c>
      <c r="H377" s="161">
        <f>'VITESSEPL sens 1 '!AC143</f>
        <v>2</v>
      </c>
      <c r="I377" s="161">
        <f>'VITESSEPL sens 1 '!AD143</f>
        <v>6</v>
      </c>
      <c r="J377" s="161">
        <f>'VITESSEPL sens 1 '!AE143</f>
        <v>2</v>
      </c>
      <c r="K377" s="161">
        <f>'VITESSEPL sens 1 '!AF143</f>
        <v>0</v>
      </c>
      <c r="L377" s="161">
        <f>'VITESSEPL sens 1 '!AG143</f>
        <v>1</v>
      </c>
      <c r="M377" s="161">
        <f>'VITESSEPL sens 1 '!AH143</f>
        <v>0</v>
      </c>
      <c r="N377" s="240">
        <f>'VITESSEPL sens 1 '!AI143</f>
        <v>0</v>
      </c>
      <c r="O377" s="161">
        <f>'VITESSEPL sens 1 '!AK143</f>
        <v>79</v>
      </c>
      <c r="P377" s="161">
        <f>'VITESSEPL sens 1 '!AJ143</f>
        <v>9</v>
      </c>
      <c r="Q377" s="238">
        <f t="shared" si="35"/>
        <v>0.6428571428571429</v>
      </c>
    </row>
    <row r="378" spans="1:17" x14ac:dyDescent="0.25">
      <c r="A378" s="233">
        <v>0.79166666666666696</v>
      </c>
      <c r="B378" s="234" t="s">
        <v>2</v>
      </c>
      <c r="C378" s="235">
        <f>'VITESSEVL sens 1 '!X144</f>
        <v>0</v>
      </c>
      <c r="D378" s="161">
        <f>'VITESSEVL sens 1 '!Y144</f>
        <v>0</v>
      </c>
      <c r="E378" s="161">
        <f>'VITESSEVL sens 1 '!Z144</f>
        <v>0</v>
      </c>
      <c r="F378" s="161">
        <f>'VITESSEVL sens 1 '!AA144</f>
        <v>0</v>
      </c>
      <c r="G378" s="161">
        <f>'VITESSEVL sens 1 '!AB144</f>
        <v>0</v>
      </c>
      <c r="H378" s="161">
        <f>'VITESSEVL sens 1 '!AC144</f>
        <v>2</v>
      </c>
      <c r="I378" s="161">
        <f>'VITESSEVL sens 1 '!AD144</f>
        <v>2</v>
      </c>
      <c r="J378" s="161">
        <f>'VITESSEVL sens 1 '!AE144</f>
        <v>7</v>
      </c>
      <c r="K378" s="161">
        <f>'VITESSEVL sens 1 '!AF144</f>
        <v>2</v>
      </c>
      <c r="L378" s="161">
        <f>'VITESSEVL sens 1 '!AG144</f>
        <v>3</v>
      </c>
      <c r="M378" s="161">
        <f>'VITESSEVL sens 1 '!AH144</f>
        <v>1</v>
      </c>
      <c r="N378" s="240">
        <f>'VITESSEVL sens 1 '!AI144</f>
        <v>0</v>
      </c>
      <c r="O378" s="161">
        <f>'VITESSEVL sens 1 '!AK144</f>
        <v>98</v>
      </c>
      <c r="P378" s="161">
        <f>'VITESSEVL sens 1 '!AJ144</f>
        <v>15</v>
      </c>
      <c r="Q378" s="238">
        <f t="shared" si="35"/>
        <v>0.88235294117647056</v>
      </c>
    </row>
    <row r="379" spans="1:17" x14ac:dyDescent="0.25">
      <c r="A379" s="239"/>
      <c r="B379" s="234" t="s">
        <v>3</v>
      </c>
      <c r="C379" s="235">
        <f>'VITESSEPL sens 1 '!X144</f>
        <v>0</v>
      </c>
      <c r="D379" s="161">
        <f>'VITESSEPL sens 1 '!Y144</f>
        <v>0</v>
      </c>
      <c r="E379" s="161">
        <f>'VITESSEPL sens 1 '!Z144</f>
        <v>0</v>
      </c>
      <c r="F379" s="161">
        <f>'VITESSEPL sens 1 '!AA144</f>
        <v>0</v>
      </c>
      <c r="G379" s="161">
        <f>'VITESSEPL sens 1 '!AB144</f>
        <v>0</v>
      </c>
      <c r="H379" s="161">
        <f>'VITESSEPL sens 1 '!AC144</f>
        <v>3</v>
      </c>
      <c r="I379" s="161">
        <f>'VITESSEPL sens 1 '!AD144</f>
        <v>3</v>
      </c>
      <c r="J379" s="161">
        <f>'VITESSEPL sens 1 '!AE144</f>
        <v>0</v>
      </c>
      <c r="K379" s="161">
        <f>'VITESSEPL sens 1 '!AF144</f>
        <v>0</v>
      </c>
      <c r="L379" s="161">
        <f>'VITESSEPL sens 1 '!AG144</f>
        <v>0</v>
      </c>
      <c r="M379" s="161">
        <f>'VITESSEPL sens 1 '!AH144</f>
        <v>0</v>
      </c>
      <c r="N379" s="240">
        <f>'VITESSEPL sens 1 '!AI144</f>
        <v>0</v>
      </c>
      <c r="O379" s="161">
        <f>'VITESSEPL sens 1 '!AK144</f>
        <v>80</v>
      </c>
      <c r="P379" s="161">
        <f>'VITESSEPL sens 1 '!AJ144</f>
        <v>3</v>
      </c>
      <c r="Q379" s="238">
        <f t="shared" si="35"/>
        <v>0.5</v>
      </c>
    </row>
    <row r="380" spans="1:17" x14ac:dyDescent="0.25">
      <c r="A380" s="233">
        <v>0.83333333333333304</v>
      </c>
      <c r="B380" s="234" t="s">
        <v>2</v>
      </c>
      <c r="C380" s="235">
        <f>'VITESSEVL sens 1 '!X145</f>
        <v>0</v>
      </c>
      <c r="D380" s="161">
        <f>'VITESSEVL sens 1 '!Y145</f>
        <v>0</v>
      </c>
      <c r="E380" s="161">
        <f>'VITESSEVL sens 1 '!Z145</f>
        <v>1</v>
      </c>
      <c r="F380" s="161">
        <f>'VITESSEVL sens 1 '!AA145</f>
        <v>1</v>
      </c>
      <c r="G380" s="161">
        <f>'VITESSEVL sens 1 '!AB145</f>
        <v>0</v>
      </c>
      <c r="H380" s="161">
        <f>'VITESSEVL sens 1 '!AC145</f>
        <v>6</v>
      </c>
      <c r="I380" s="161">
        <f>'VITESSEVL sens 1 '!AD145</f>
        <v>3</v>
      </c>
      <c r="J380" s="161">
        <f>'VITESSEVL sens 1 '!AE145</f>
        <v>3</v>
      </c>
      <c r="K380" s="161">
        <f>'VITESSEVL sens 1 '!AF145</f>
        <v>3</v>
      </c>
      <c r="L380" s="161">
        <f>'VITESSEVL sens 1 '!AG145</f>
        <v>0</v>
      </c>
      <c r="M380" s="161">
        <f>'VITESSEVL sens 1 '!AH145</f>
        <v>1</v>
      </c>
      <c r="N380" s="240">
        <f>'VITESSEVL sens 1 '!AI145</f>
        <v>0</v>
      </c>
      <c r="O380" s="161">
        <f>'VITESSEVL sens 1 '!AK145</f>
        <v>85</v>
      </c>
      <c r="P380" s="161">
        <f>'VITESSEVL sens 1 '!AJ145</f>
        <v>10</v>
      </c>
      <c r="Q380" s="238">
        <f t="shared" si="35"/>
        <v>0.55555555555555558</v>
      </c>
    </row>
    <row r="381" spans="1:17" x14ac:dyDescent="0.25">
      <c r="A381" s="239"/>
      <c r="B381" s="234" t="s">
        <v>3</v>
      </c>
      <c r="C381" s="235">
        <f>'VITESSEPL sens 1 '!X145</f>
        <v>0</v>
      </c>
      <c r="D381" s="161">
        <f>'VITESSEPL sens 1 '!Y145</f>
        <v>0</v>
      </c>
      <c r="E381" s="161">
        <f>'VITESSEPL sens 1 '!Z145</f>
        <v>0</v>
      </c>
      <c r="F381" s="161">
        <f>'VITESSEPL sens 1 '!AA145</f>
        <v>0</v>
      </c>
      <c r="G381" s="161">
        <f>'VITESSEPL sens 1 '!AB145</f>
        <v>0</v>
      </c>
      <c r="H381" s="161">
        <f>'VITESSEPL sens 1 '!AC145</f>
        <v>0</v>
      </c>
      <c r="I381" s="161">
        <f>'VITESSEPL sens 1 '!AD145</f>
        <v>2</v>
      </c>
      <c r="J381" s="161">
        <f>'VITESSEPL sens 1 '!AE145</f>
        <v>1</v>
      </c>
      <c r="K381" s="161">
        <f>'VITESSEPL sens 1 '!AF145</f>
        <v>0</v>
      </c>
      <c r="L381" s="161">
        <f>'VITESSEPL sens 1 '!AG145</f>
        <v>0</v>
      </c>
      <c r="M381" s="161">
        <f>'VITESSEPL sens 1 '!AH145</f>
        <v>0</v>
      </c>
      <c r="N381" s="240">
        <f>'VITESSEPL sens 1 '!AI145</f>
        <v>0</v>
      </c>
      <c r="O381" s="161">
        <f>'VITESSEPL sens 1 '!AK145</f>
        <v>88</v>
      </c>
      <c r="P381" s="161">
        <f>'VITESSEPL sens 1 '!AJ145</f>
        <v>3</v>
      </c>
      <c r="Q381" s="238">
        <f t="shared" si="35"/>
        <v>1</v>
      </c>
    </row>
    <row r="382" spans="1:17" x14ac:dyDescent="0.25">
      <c r="A382" s="233">
        <v>0.875</v>
      </c>
      <c r="B382" s="234" t="s">
        <v>2</v>
      </c>
      <c r="C382" s="235">
        <f>'VITESSEVL sens 1 '!X146</f>
        <v>0</v>
      </c>
      <c r="D382" s="161">
        <f>'VITESSEVL sens 1 '!Y146</f>
        <v>0</v>
      </c>
      <c r="E382" s="161">
        <f>'VITESSEVL sens 1 '!Z146</f>
        <v>0</v>
      </c>
      <c r="F382" s="161">
        <f>'VITESSEVL sens 1 '!AA146</f>
        <v>0</v>
      </c>
      <c r="G382" s="161">
        <f>'VITESSEVL sens 1 '!AB146</f>
        <v>0</v>
      </c>
      <c r="H382" s="161">
        <f>'VITESSEVL sens 1 '!AC146</f>
        <v>0</v>
      </c>
      <c r="I382" s="161">
        <f>'VITESSEVL sens 1 '!AD146</f>
        <v>2</v>
      </c>
      <c r="J382" s="161">
        <f>'VITESSEVL sens 1 '!AE146</f>
        <v>2</v>
      </c>
      <c r="K382" s="161">
        <f>'VITESSEVL sens 1 '!AF146</f>
        <v>3</v>
      </c>
      <c r="L382" s="161">
        <f>'VITESSEVL sens 1 '!AG146</f>
        <v>1</v>
      </c>
      <c r="M382" s="161">
        <f>'VITESSEVL sens 1 '!AH146</f>
        <v>0</v>
      </c>
      <c r="N382" s="240">
        <f>'VITESSEVL sens 1 '!AI146</f>
        <v>0</v>
      </c>
      <c r="O382" s="161">
        <f>'VITESSEVL sens 1 '!AK146</f>
        <v>99</v>
      </c>
      <c r="P382" s="161">
        <f>'VITESSEVL sens 1 '!AJ146</f>
        <v>8</v>
      </c>
      <c r="Q382" s="238">
        <f t="shared" si="35"/>
        <v>1</v>
      </c>
    </row>
    <row r="383" spans="1:17" x14ac:dyDescent="0.25">
      <c r="A383" s="239"/>
      <c r="B383" s="234" t="s">
        <v>3</v>
      </c>
      <c r="C383" s="235">
        <f>'VITESSEPL sens 1 '!X146</f>
        <v>0</v>
      </c>
      <c r="D383" s="161">
        <f>'VITESSEPL sens 1 '!Y146</f>
        <v>0</v>
      </c>
      <c r="E383" s="161">
        <f>'VITESSEPL sens 1 '!Z146</f>
        <v>0</v>
      </c>
      <c r="F383" s="161">
        <f>'VITESSEPL sens 1 '!AA146</f>
        <v>0</v>
      </c>
      <c r="G383" s="161">
        <f>'VITESSEPL sens 1 '!AB146</f>
        <v>0</v>
      </c>
      <c r="H383" s="161">
        <f>'VITESSEPL sens 1 '!AC146</f>
        <v>0</v>
      </c>
      <c r="I383" s="161">
        <f>'VITESSEPL sens 1 '!AD146</f>
        <v>1</v>
      </c>
      <c r="J383" s="161">
        <f>'VITESSEPL sens 1 '!AE146</f>
        <v>1</v>
      </c>
      <c r="K383" s="161">
        <f>'VITESSEPL sens 1 '!AF146</f>
        <v>0</v>
      </c>
      <c r="L383" s="161">
        <f>'VITESSEPL sens 1 '!AG146</f>
        <v>0</v>
      </c>
      <c r="M383" s="161">
        <f>'VITESSEPL sens 1 '!AH146</f>
        <v>0</v>
      </c>
      <c r="N383" s="240">
        <f>'VITESSEPL sens 1 '!AI146</f>
        <v>0</v>
      </c>
      <c r="O383" s="161">
        <f>'VITESSEPL sens 1 '!AK146</f>
        <v>90</v>
      </c>
      <c r="P383" s="161">
        <f>'VITESSEPL sens 1 '!AJ146</f>
        <v>2</v>
      </c>
      <c r="Q383" s="238">
        <f t="shared" si="35"/>
        <v>1</v>
      </c>
    </row>
    <row r="384" spans="1:17" x14ac:dyDescent="0.25">
      <c r="A384" s="233">
        <v>0.91666666666666696</v>
      </c>
      <c r="B384" s="234" t="s">
        <v>2</v>
      </c>
      <c r="C384" s="235">
        <f>'VITESSEVL sens 1 '!X147</f>
        <v>0</v>
      </c>
      <c r="D384" s="161">
        <f>'VITESSEVL sens 1 '!Y147</f>
        <v>0</v>
      </c>
      <c r="E384" s="161">
        <f>'VITESSEVL sens 1 '!Z147</f>
        <v>0</v>
      </c>
      <c r="F384" s="161">
        <f>'VITESSEVL sens 1 '!AA147</f>
        <v>0</v>
      </c>
      <c r="G384" s="161">
        <f>'VITESSEVL sens 1 '!AB147</f>
        <v>1</v>
      </c>
      <c r="H384" s="161">
        <f>'VITESSEVL sens 1 '!AC147</f>
        <v>1</v>
      </c>
      <c r="I384" s="161">
        <f>'VITESSEVL sens 1 '!AD147</f>
        <v>0</v>
      </c>
      <c r="J384" s="161">
        <f>'VITESSEVL sens 1 '!AE147</f>
        <v>2</v>
      </c>
      <c r="K384" s="161">
        <f>'VITESSEVL sens 1 '!AF147</f>
        <v>0</v>
      </c>
      <c r="L384" s="161">
        <f>'VITESSEVL sens 1 '!AG147</f>
        <v>0</v>
      </c>
      <c r="M384" s="161">
        <f>'VITESSEVL sens 1 '!AH147</f>
        <v>0</v>
      </c>
      <c r="N384" s="240">
        <f>'VITESSEVL sens 1 '!AI147</f>
        <v>0</v>
      </c>
      <c r="O384" s="161">
        <f>'VITESSEVL sens 1 '!AK147</f>
        <v>82</v>
      </c>
      <c r="P384" s="161">
        <f>'VITESSEVL sens 1 '!AJ147</f>
        <v>2</v>
      </c>
      <c r="Q384" s="238">
        <f t="shared" si="35"/>
        <v>0.5</v>
      </c>
    </row>
    <row r="385" spans="1:17" x14ac:dyDescent="0.25">
      <c r="A385" s="239"/>
      <c r="B385" s="234" t="s">
        <v>3</v>
      </c>
      <c r="C385" s="235">
        <f>'VITESSEPL sens 1 '!X147</f>
        <v>0</v>
      </c>
      <c r="D385" s="161">
        <f>'VITESSEPL sens 1 '!Y147</f>
        <v>0</v>
      </c>
      <c r="E385" s="161">
        <f>'VITESSEPL sens 1 '!Z147</f>
        <v>0</v>
      </c>
      <c r="F385" s="161">
        <f>'VITESSEPL sens 1 '!AA147</f>
        <v>0</v>
      </c>
      <c r="G385" s="161">
        <f>'VITESSEPL sens 1 '!AB147</f>
        <v>1</v>
      </c>
      <c r="H385" s="161">
        <f>'VITESSEPL sens 1 '!AC147</f>
        <v>1</v>
      </c>
      <c r="I385" s="161">
        <f>'VITESSEPL sens 1 '!AD147</f>
        <v>1</v>
      </c>
      <c r="J385" s="161">
        <f>'VITESSEPL sens 1 '!AE147</f>
        <v>2</v>
      </c>
      <c r="K385" s="161">
        <f>'VITESSEPL sens 1 '!AF147</f>
        <v>0</v>
      </c>
      <c r="L385" s="161">
        <f>'VITESSEPL sens 1 '!AG147</f>
        <v>0</v>
      </c>
      <c r="M385" s="161">
        <f>'VITESSEPL sens 1 '!AH147</f>
        <v>0</v>
      </c>
      <c r="N385" s="240">
        <f>'VITESSEPL sens 1 '!AI147</f>
        <v>0</v>
      </c>
      <c r="O385" s="161">
        <f>'VITESSEPL sens 1 '!AK147</f>
        <v>83</v>
      </c>
      <c r="P385" s="161">
        <f>'VITESSEPL sens 1 '!AJ147</f>
        <v>3</v>
      </c>
      <c r="Q385" s="238">
        <f t="shared" si="35"/>
        <v>0.6</v>
      </c>
    </row>
    <row r="386" spans="1:17" x14ac:dyDescent="0.25">
      <c r="A386" s="233">
        <v>0.95833333333333304</v>
      </c>
      <c r="B386" s="234" t="s">
        <v>2</v>
      </c>
      <c r="C386" s="235">
        <f>'VITESSEVL sens 1 '!X148</f>
        <v>0</v>
      </c>
      <c r="D386" s="161">
        <f>'VITESSEVL sens 1 '!Y148</f>
        <v>0</v>
      </c>
      <c r="E386" s="161">
        <f>'VITESSEVL sens 1 '!Z148</f>
        <v>0</v>
      </c>
      <c r="F386" s="161">
        <f>'VITESSEVL sens 1 '!AA148</f>
        <v>0</v>
      </c>
      <c r="G386" s="161">
        <f>'VITESSEVL sens 1 '!AB148</f>
        <v>0</v>
      </c>
      <c r="H386" s="161">
        <f>'VITESSEVL sens 1 '!AC148</f>
        <v>0</v>
      </c>
      <c r="I386" s="161">
        <f>'VITESSEVL sens 1 '!AD148</f>
        <v>0</v>
      </c>
      <c r="J386" s="161">
        <f>'VITESSEVL sens 1 '!AE148</f>
        <v>0</v>
      </c>
      <c r="K386" s="161">
        <f>'VITESSEVL sens 1 '!AF148</f>
        <v>0</v>
      </c>
      <c r="L386" s="161">
        <f>'VITESSEVL sens 1 '!AG148</f>
        <v>0</v>
      </c>
      <c r="M386" s="161">
        <f>'VITESSEVL sens 1 '!AH148</f>
        <v>0</v>
      </c>
      <c r="N386" s="240">
        <f>'VITESSEVL sens 1 '!AI148</f>
        <v>0</v>
      </c>
      <c r="O386" s="161">
        <f>'VITESSEVL sens 1 '!AK148</f>
        <v>0</v>
      </c>
      <c r="P386" s="161">
        <f>'VITESSEVL sens 1 '!AJ148</f>
        <v>0</v>
      </c>
      <c r="Q386" s="238">
        <f t="shared" si="35"/>
        <v>0</v>
      </c>
    </row>
    <row r="387" spans="1:17" x14ac:dyDescent="0.25">
      <c r="A387" s="239"/>
      <c r="B387" s="231" t="s">
        <v>3</v>
      </c>
      <c r="C387" s="241">
        <f>'VITESSEPL sens 1 '!X148</f>
        <v>0</v>
      </c>
      <c r="D387" s="242">
        <f>'VITESSEPL sens 1 '!Y148</f>
        <v>0</v>
      </c>
      <c r="E387" s="242">
        <f>'VITESSEPL sens 1 '!Z148</f>
        <v>0</v>
      </c>
      <c r="F387" s="242">
        <f>'VITESSEPL sens 1 '!AA148</f>
        <v>0</v>
      </c>
      <c r="G387" s="242">
        <f>'VITESSEPL sens 1 '!AB148</f>
        <v>0</v>
      </c>
      <c r="H387" s="242">
        <f>'VITESSEPL sens 1 '!AC148</f>
        <v>0</v>
      </c>
      <c r="I387" s="242">
        <f>'VITESSEPL sens 1 '!AD148</f>
        <v>1</v>
      </c>
      <c r="J387" s="242">
        <f>'VITESSEPL sens 1 '!AE148</f>
        <v>0</v>
      </c>
      <c r="K387" s="242">
        <f>'VITESSEPL sens 1 '!AF148</f>
        <v>0</v>
      </c>
      <c r="L387" s="242">
        <f>'VITESSEPL sens 1 '!AG148</f>
        <v>0</v>
      </c>
      <c r="M387" s="242">
        <f>'VITESSEPL sens 1 '!AH148</f>
        <v>0</v>
      </c>
      <c r="N387" s="243">
        <f>'VITESSEPL sens 1 '!AI148</f>
        <v>0</v>
      </c>
      <c r="O387" s="242">
        <f>'VITESSEPL sens 1 '!AK148</f>
        <v>85</v>
      </c>
      <c r="P387" s="242">
        <f>'VITESSEPL sens 1 '!AJ148</f>
        <v>1</v>
      </c>
      <c r="Q387" s="244">
        <f t="shared" si="35"/>
        <v>1</v>
      </c>
    </row>
    <row r="388" spans="1:17" ht="9.9" customHeight="1" x14ac:dyDescent="0.25">
      <c r="A388" s="245" t="s">
        <v>53</v>
      </c>
      <c r="B388" s="278" t="s">
        <v>2</v>
      </c>
      <c r="C388" s="245">
        <f>C386+C384+C382+C380+C378+C376+C374+C372+C370+C368+C366+C364+C362+C360+C358+C356+C354+C352+C350+C348+C346+C344+C342+C340</f>
        <v>4</v>
      </c>
      <c r="D388" s="247">
        <f t="shared" ref="D388:N388" si="36">D386+D384+D382+D380+D378+D376+D374+D372+D370+D368+D366+D364+D362+D360+D358+D356+D354+D352+D350+D348+D346+D344+D342+D340</f>
        <v>2</v>
      </c>
      <c r="E388" s="247">
        <f t="shared" si="36"/>
        <v>2</v>
      </c>
      <c r="F388" s="247">
        <f t="shared" si="36"/>
        <v>5</v>
      </c>
      <c r="G388" s="247">
        <f t="shared" si="36"/>
        <v>16</v>
      </c>
      <c r="H388" s="247">
        <f t="shared" si="36"/>
        <v>79</v>
      </c>
      <c r="I388" s="247">
        <f t="shared" si="36"/>
        <v>147</v>
      </c>
      <c r="J388" s="247">
        <f t="shared" si="36"/>
        <v>110</v>
      </c>
      <c r="K388" s="247">
        <f t="shared" si="36"/>
        <v>56</v>
      </c>
      <c r="L388" s="247">
        <f t="shared" si="36"/>
        <v>34</v>
      </c>
      <c r="M388" s="247">
        <f t="shared" si="36"/>
        <v>23</v>
      </c>
      <c r="N388" s="247">
        <f t="shared" si="36"/>
        <v>0</v>
      </c>
      <c r="O388" s="247"/>
      <c r="P388" s="247"/>
      <c r="Q388" s="246"/>
    </row>
    <row r="389" spans="1:17" ht="9.9" customHeight="1" x14ac:dyDescent="0.25">
      <c r="A389" s="248" t="s">
        <v>3</v>
      </c>
      <c r="B389" s="277" t="s">
        <v>3</v>
      </c>
      <c r="C389" s="248">
        <f>C387+C385+C383+C381+C379+C377+C375+C373+C371+C369+C367+C365+C363+C361+C359+C357+C355+C353+C351+C349+C347+C345+C343+C341</f>
        <v>1</v>
      </c>
      <c r="D389" s="250">
        <f t="shared" ref="D389:N389" si="37">D387+D385+D383+D381+D379+D377+D375+D373+D371+D369+D367+D365+D363+D361+D359+D357+D355+D353+D351+D349+D347+D345+D343+D341</f>
        <v>0</v>
      </c>
      <c r="E389" s="250">
        <f t="shared" si="37"/>
        <v>0</v>
      </c>
      <c r="F389" s="250">
        <f t="shared" si="37"/>
        <v>2</v>
      </c>
      <c r="G389" s="250">
        <f t="shared" si="37"/>
        <v>15</v>
      </c>
      <c r="H389" s="250">
        <f t="shared" si="37"/>
        <v>58</v>
      </c>
      <c r="I389" s="250">
        <f t="shared" si="37"/>
        <v>149</v>
      </c>
      <c r="J389" s="250">
        <f t="shared" si="37"/>
        <v>38</v>
      </c>
      <c r="K389" s="250">
        <f t="shared" si="37"/>
        <v>1</v>
      </c>
      <c r="L389" s="250">
        <f t="shared" si="37"/>
        <v>3</v>
      </c>
      <c r="M389" s="250">
        <f t="shared" si="37"/>
        <v>0</v>
      </c>
      <c r="N389" s="250">
        <f t="shared" si="37"/>
        <v>0</v>
      </c>
      <c r="O389" s="250"/>
      <c r="P389" s="250"/>
      <c r="Q389" s="249"/>
    </row>
    <row r="390" spans="1:17" ht="9.9" customHeight="1" x14ac:dyDescent="0.25">
      <c r="A390" s="251" t="s">
        <v>136</v>
      </c>
      <c r="B390" s="275" t="s">
        <v>2</v>
      </c>
      <c r="C390" s="253">
        <f t="shared" ref="C390:N390" si="38">IF(SUM($C388:$N388)=0,0,C388/SUM($C388:$N388))</f>
        <v>8.368200836820083E-3</v>
      </c>
      <c r="D390" s="254">
        <f t="shared" si="38"/>
        <v>4.1841004184100415E-3</v>
      </c>
      <c r="E390" s="254">
        <f t="shared" si="38"/>
        <v>4.1841004184100415E-3</v>
      </c>
      <c r="F390" s="254">
        <f t="shared" si="38"/>
        <v>1.0460251046025104E-2</v>
      </c>
      <c r="G390" s="254">
        <f t="shared" si="38"/>
        <v>3.3472803347280332E-2</v>
      </c>
      <c r="H390" s="254">
        <f t="shared" si="38"/>
        <v>0.16527196652719664</v>
      </c>
      <c r="I390" s="254">
        <f t="shared" si="38"/>
        <v>0.30753138075313807</v>
      </c>
      <c r="J390" s="254">
        <f t="shared" si="38"/>
        <v>0.23012552301255229</v>
      </c>
      <c r="K390" s="254">
        <f t="shared" si="38"/>
        <v>0.11715481171548117</v>
      </c>
      <c r="L390" s="254">
        <f t="shared" si="38"/>
        <v>7.1129707112970716E-2</v>
      </c>
      <c r="M390" s="254">
        <f t="shared" si="38"/>
        <v>4.8117154811715482E-2</v>
      </c>
      <c r="N390" s="254">
        <f t="shared" si="38"/>
        <v>0</v>
      </c>
      <c r="O390" s="131"/>
      <c r="P390" s="131"/>
      <c r="Q390" s="252"/>
    </row>
    <row r="391" spans="1:17" ht="9.9" customHeight="1" x14ac:dyDescent="0.25">
      <c r="A391" s="251" t="s">
        <v>3</v>
      </c>
      <c r="B391" s="275" t="s">
        <v>3</v>
      </c>
      <c r="C391" s="253">
        <f t="shared" ref="C391:N391" si="39">IF(SUM($C389:$N389)=0,0,C389/SUM($C389:$N389))</f>
        <v>3.7453183520599251E-3</v>
      </c>
      <c r="D391" s="254">
        <f t="shared" si="39"/>
        <v>0</v>
      </c>
      <c r="E391" s="254">
        <f t="shared" si="39"/>
        <v>0</v>
      </c>
      <c r="F391" s="254">
        <f t="shared" si="39"/>
        <v>7.4906367041198503E-3</v>
      </c>
      <c r="G391" s="254">
        <f t="shared" si="39"/>
        <v>5.6179775280898875E-2</v>
      </c>
      <c r="H391" s="254">
        <f t="shared" si="39"/>
        <v>0.21722846441947566</v>
      </c>
      <c r="I391" s="254">
        <f t="shared" si="39"/>
        <v>0.55805243445692887</v>
      </c>
      <c r="J391" s="254">
        <f t="shared" si="39"/>
        <v>0.14232209737827714</v>
      </c>
      <c r="K391" s="254">
        <f t="shared" si="39"/>
        <v>3.7453183520599251E-3</v>
      </c>
      <c r="L391" s="254">
        <f t="shared" si="39"/>
        <v>1.1235955056179775E-2</v>
      </c>
      <c r="M391" s="254">
        <f t="shared" si="39"/>
        <v>0</v>
      </c>
      <c r="N391" s="254">
        <f t="shared" si="39"/>
        <v>0</v>
      </c>
      <c r="O391" s="131"/>
      <c r="P391" s="131"/>
      <c r="Q391" s="252"/>
    </row>
    <row r="392" spans="1:17" ht="9.9" customHeight="1" x14ac:dyDescent="0.25">
      <c r="A392" s="248" t="s">
        <v>137</v>
      </c>
      <c r="B392" s="277" t="s">
        <v>2</v>
      </c>
      <c r="C392" s="255">
        <f>IF(SUM($C388:$N388)=0,0,SUM(NUIT6_VL1)/SUM($C388:$N388))</f>
        <v>0</v>
      </c>
      <c r="D392" s="256">
        <f>IF(SUM($C388:$N388)=0,0,SUM(NUIT6_VL2)/SUM($C388:$N388))</f>
        <v>0</v>
      </c>
      <c r="E392" s="256">
        <f>IF(SUM($C388:$N388)=0,0,SUM(NUIT6_VL3)/SUM($C388:$N388))</f>
        <v>0</v>
      </c>
      <c r="F392" s="256">
        <f>IF(SUM($C388:$N388)=0,0,SUM(NUIT6_VL4)/SUM($C388:$N388))</f>
        <v>0</v>
      </c>
      <c r="G392" s="256">
        <f>IF(SUM($C388:$N388)=0,0,SUM(NUIT6_VL5)/SUM($C388:$N388))</f>
        <v>4.1841004184100415E-3</v>
      </c>
      <c r="H392" s="256">
        <f>IF(SUM($C388:$N388)=0,0,SUM(NUIT6_VL6)/SUM($C388:$N388))</f>
        <v>1.4644351464435146E-2</v>
      </c>
      <c r="I392" s="256">
        <f>IF(SUM($C388:$N388)=0,0,SUM(NUIT6_VL7)/SUM($C388:$N388))</f>
        <v>2.0920502092050208E-2</v>
      </c>
      <c r="J392" s="256">
        <f>IF(SUM($C388:$N388)=0,0,SUM(NUIT6_VL8)/SUM($C388:$N388))</f>
        <v>2.3012552301255231E-2</v>
      </c>
      <c r="K392" s="256">
        <f>IF(SUM($C388:$N388)=0,0,SUM(NUIT6_VL9)/SUM($C388:$N388))</f>
        <v>2.0920502092050207E-3</v>
      </c>
      <c r="L392" s="256">
        <f>IF(SUM($C388:$N388)=0,0,SUM(NUIT6_VL10)/SUM($C388:$N388))</f>
        <v>4.1841004184100415E-3</v>
      </c>
      <c r="M392" s="256">
        <f>IF(SUM($C388:$N388)=0,0,SUM(NUIT6_VL11)/SUM($C388:$N388))</f>
        <v>0</v>
      </c>
      <c r="N392" s="256">
        <f>IF(SUM($C388:$N388)=0,0,SUM(NUIT6_VL12)/SUM($C388:$N388))</f>
        <v>0</v>
      </c>
      <c r="O392" s="250"/>
      <c r="P392" s="250"/>
      <c r="Q392" s="249"/>
    </row>
    <row r="393" spans="1:17" ht="9.9" customHeight="1" x14ac:dyDescent="0.25">
      <c r="A393" s="248" t="s">
        <v>3</v>
      </c>
      <c r="B393" s="277" t="s">
        <v>3</v>
      </c>
      <c r="C393" s="255">
        <f>IF(SUM($C389:$N389)=0,0,SUM(Nuit6_PL1)/SUM($C389:$N389))</f>
        <v>0</v>
      </c>
      <c r="D393" s="256">
        <f>IF(SUM($C389:$N389)=0,0,SUM(Nuit6_PL2)/SUM($C389:$N389))</f>
        <v>0</v>
      </c>
      <c r="E393" s="256">
        <f>IF(SUM($C389:$N389)=0,0,SUM(Nuit6_PL3)/SUM($C389:$N389))</f>
        <v>0</v>
      </c>
      <c r="F393" s="256">
        <f>IF(SUM($C389:$N389)=0,0,SUM(Nuit6_PL4)/SUM($C389:$N389))</f>
        <v>3.7453183520599251E-3</v>
      </c>
      <c r="G393" s="256">
        <f>IF(SUM($C389:$N389)=0,0,SUM(Nuit6_PL5)/SUM($C389:$N389))</f>
        <v>1.8726591760299626E-2</v>
      </c>
      <c r="H393" s="256">
        <f>IF(SUM($C389:$N389)=0,0,SUM(Nuit6_PL6)/SUM($C389:$N389))</f>
        <v>1.4981273408239701E-2</v>
      </c>
      <c r="I393" s="256">
        <f>IF(SUM($C389:$N389)=0,0,SUM(Nuit6_PL7)/SUM($C389:$N389))</f>
        <v>2.9962546816479401E-2</v>
      </c>
      <c r="J393" s="256">
        <f>IF(SUM($C389:$N389)=0,0,SUM(Nuit6_PL8)/SUM($C389:$N389))</f>
        <v>1.8726591760299626E-2</v>
      </c>
      <c r="K393" s="256">
        <f>IF(SUM($C389:$N389)=0,0,SUM(Nuit6_PL9)/SUM($C389:$N389))</f>
        <v>0</v>
      </c>
      <c r="L393" s="256">
        <f>IF(SUM($C389:$N389)=0,0,SUM(Nuit6_PL10)/SUM($C389:$N389))</f>
        <v>0</v>
      </c>
      <c r="M393" s="256">
        <f>IF(SUM($C389:$N389)=0,0,SUM(Nuit6_PL11)/SUM($C389:$N389))</f>
        <v>0</v>
      </c>
      <c r="N393" s="256">
        <f>IF(SUM($C389:$N389)=0,0,SUM(Nuit6_PL12)/SUM($C389:$N389))</f>
        <v>0</v>
      </c>
      <c r="O393" s="250"/>
      <c r="P393" s="250"/>
      <c r="Q393" s="249"/>
    </row>
    <row r="394" spans="1:17" ht="9.9" customHeight="1" x14ac:dyDescent="0.25">
      <c r="A394" s="251" t="s">
        <v>120</v>
      </c>
      <c r="B394" s="275" t="s">
        <v>2</v>
      </c>
      <c r="C394" s="279">
        <f>IF(SUM($C388:$N388)=0,0,($C388-SUM(NUIT6_VL1))/SUM($C388:$N388))</f>
        <v>8.368200836820083E-3</v>
      </c>
      <c r="D394" s="254">
        <f>IF(SUM($C388:$N388)=0,0,($D388-SUM(NUIT6_VL2))/SUM($C388:$N388))</f>
        <v>4.1841004184100415E-3</v>
      </c>
      <c r="E394" s="254">
        <f>IF(SUM($C388:$N388)=0,0,($E388-SUM(NUIT6_VL3))/SUM($C388:$N388))</f>
        <v>4.1841004184100415E-3</v>
      </c>
      <c r="F394" s="254">
        <f>IF(SUM($C388:$N388)=0,0,($F388-SUM(NUIT6_VL4))/SUM($C388:$N388))</f>
        <v>1.0460251046025104E-2</v>
      </c>
      <c r="G394" s="254">
        <f>IF(SUM($C388:$N388)=0,0,($G388-SUM(NUIT6_VL5))/SUM($C388:$N388))</f>
        <v>2.9288702928870293E-2</v>
      </c>
      <c r="H394" s="254">
        <f>IF(SUM($C388:$N388)=0,0,($H388-SUM(NUIT6_VL6))/SUM($C388:$N388))</f>
        <v>0.15062761506276151</v>
      </c>
      <c r="I394" s="254">
        <f>IF(SUM($C388:$N388)=0,0,($I388-SUM(NUIT6_VL7))/SUM($C388:$N388))</f>
        <v>0.28661087866108786</v>
      </c>
      <c r="J394" s="254">
        <f>IF(SUM($C388:$N388)=0,0,($J388-SUM(NUIT5_VL8))/SUM($C388:$N388))</f>
        <v>0.20920502092050208</v>
      </c>
      <c r="K394" s="254">
        <f>IF(SUM($C388:$N388)=0,0,($K388-SUM(NUIT6_VL9))/SUM($C388:$N388))</f>
        <v>0.11506276150627615</v>
      </c>
      <c r="L394" s="254">
        <f>IF(SUM($C388:$N388)=0,0,($L388-SUM(NUIT6_VL10))/SUM($C388:$N388))</f>
        <v>6.6945606694560664E-2</v>
      </c>
      <c r="M394" s="254">
        <f>IF(SUM($C388:$N388)=0,0,($M388-SUM(NUIT6_VL11))/SUM($C388:$N388))</f>
        <v>4.8117154811715482E-2</v>
      </c>
      <c r="N394" s="254">
        <f>IF(SUM($C388:$N388)=0,0,($N388-SUM(NUIT6_VL12))/SUM($C388:$N388))</f>
        <v>0</v>
      </c>
      <c r="O394" s="131"/>
      <c r="P394" s="131"/>
      <c r="Q394" s="252"/>
    </row>
    <row r="395" spans="1:17" ht="9.9" customHeight="1" x14ac:dyDescent="0.25">
      <c r="A395" s="251" t="s">
        <v>3</v>
      </c>
      <c r="B395" s="275" t="s">
        <v>3</v>
      </c>
      <c r="C395" s="279">
        <f>IF(SUM($C389:$N389)=0,0,($C389-SUM(Nuit6_PL1))/SUM($C389:$N389))</f>
        <v>3.7453183520599251E-3</v>
      </c>
      <c r="D395" s="254">
        <f>IF(SUM($C389:$N389)=0,0,($D389-SUM(Nuit6_PL2))/SUM($C389:$N389))</f>
        <v>0</v>
      </c>
      <c r="E395" s="254">
        <f>IF(SUM($C389:$N389)=0,0,($E389-SUM(Nuit6_PL3))/SUM($C389:$N389))</f>
        <v>0</v>
      </c>
      <c r="F395" s="254">
        <f>IF(SUM($C389:$N389)=0,0,($F389-SUM(Nuit6_PL4))/SUM($C389:$N389))</f>
        <v>3.7453183520599251E-3</v>
      </c>
      <c r="G395" s="254">
        <f>IF(SUM($C389:$N389)=0,0,($G389-SUM(Nuit6_PL5))/SUM($C389:$N389))</f>
        <v>3.7453183520599252E-2</v>
      </c>
      <c r="H395" s="254">
        <f>IF(SUM($C389:$N389)=0,0,($H389-SUM(Nuit6_PL6))/SUM($C389:$N389))</f>
        <v>0.20224719101123595</v>
      </c>
      <c r="I395" s="254">
        <f>IF(SUM($C389:$N389)=0,0,($I389-SUM(Nuit6_PL7))/SUM($C389:$N389))</f>
        <v>0.5280898876404494</v>
      </c>
      <c r="J395" s="254">
        <f>IF(SUM($C389:$N389)=0,0,($J389-SUM(Nuit6_PL8))/SUM($C389:$N389))</f>
        <v>0.12359550561797752</v>
      </c>
      <c r="K395" s="254">
        <f>IF(SUM($C389:$N389)=0,0,($K389-SUM(Nuit6_PL9))/SUM($C389:$N389))</f>
        <v>3.7453183520599251E-3</v>
      </c>
      <c r="L395" s="254">
        <f>IF(SUM($C389:$N389)=0,0,($L389-SUM(Nuit6_PL10))/SUM($C389:$N389))</f>
        <v>1.1235955056179775E-2</v>
      </c>
      <c r="M395" s="254">
        <f>IF(SUM($C389:$N389)=0,0,($M389-SUM(Nuit6_PL11))/SUM($C389:$N389))</f>
        <v>0</v>
      </c>
      <c r="N395" s="254">
        <f>IF(SUM($C389:$N389)=0,0,($N389-SUM(Nuit6_PL12))/SUM($C389:$N389))</f>
        <v>0</v>
      </c>
      <c r="O395" s="131"/>
      <c r="P395" s="131"/>
      <c r="Q395" s="252"/>
    </row>
    <row r="396" spans="1:17" ht="9.9" customHeight="1" x14ac:dyDescent="0.25">
      <c r="A396" s="248" t="s">
        <v>134</v>
      </c>
      <c r="B396" s="277" t="s">
        <v>2</v>
      </c>
      <c r="C396" s="258">
        <f t="shared" ref="C396:M397" si="40">C388/24</f>
        <v>0.16666666666666666</v>
      </c>
      <c r="D396" s="258">
        <f t="shared" si="40"/>
        <v>8.3333333333333329E-2</v>
      </c>
      <c r="E396" s="258">
        <f t="shared" si="40"/>
        <v>8.3333333333333329E-2</v>
      </c>
      <c r="F396" s="258">
        <f t="shared" si="40"/>
        <v>0.20833333333333334</v>
      </c>
      <c r="G396" s="258">
        <f t="shared" si="40"/>
        <v>0.66666666666666663</v>
      </c>
      <c r="H396" s="258">
        <f t="shared" si="40"/>
        <v>3.2916666666666665</v>
      </c>
      <c r="I396" s="258">
        <f t="shared" si="40"/>
        <v>6.125</v>
      </c>
      <c r="J396" s="258">
        <f t="shared" si="40"/>
        <v>4.583333333333333</v>
      </c>
      <c r="K396" s="258">
        <f t="shared" si="40"/>
        <v>2.3333333333333335</v>
      </c>
      <c r="L396" s="258">
        <f t="shared" si="40"/>
        <v>1.4166666666666667</v>
      </c>
      <c r="M396" s="258">
        <f t="shared" si="40"/>
        <v>0.95833333333333337</v>
      </c>
      <c r="N396" s="258">
        <f>N388/96</f>
        <v>0</v>
      </c>
      <c r="O396" s="250"/>
      <c r="P396" s="250"/>
      <c r="Q396" s="249"/>
    </row>
    <row r="397" spans="1:17" ht="9.9" customHeight="1" x14ac:dyDescent="0.25">
      <c r="A397" s="259" t="s">
        <v>3</v>
      </c>
      <c r="B397" s="276" t="s">
        <v>3</v>
      </c>
      <c r="C397" s="258">
        <f t="shared" si="40"/>
        <v>4.1666666666666664E-2</v>
      </c>
      <c r="D397" s="258">
        <f t="shared" si="40"/>
        <v>0</v>
      </c>
      <c r="E397" s="258">
        <f t="shared" si="40"/>
        <v>0</v>
      </c>
      <c r="F397" s="258">
        <f t="shared" si="40"/>
        <v>8.3333333333333329E-2</v>
      </c>
      <c r="G397" s="258">
        <f t="shared" si="40"/>
        <v>0.625</v>
      </c>
      <c r="H397" s="258">
        <f t="shared" si="40"/>
        <v>2.4166666666666665</v>
      </c>
      <c r="I397" s="258">
        <f t="shared" si="40"/>
        <v>6.208333333333333</v>
      </c>
      <c r="J397" s="258">
        <f t="shared" si="40"/>
        <v>1.5833333333333333</v>
      </c>
      <c r="K397" s="258">
        <f t="shared" si="40"/>
        <v>4.1666666666666664E-2</v>
      </c>
      <c r="L397" s="258">
        <f t="shared" si="40"/>
        <v>0.125</v>
      </c>
      <c r="M397" s="258">
        <f t="shared" si="40"/>
        <v>0</v>
      </c>
      <c r="N397" s="258">
        <f>N389/96</f>
        <v>0</v>
      </c>
      <c r="O397" s="261"/>
      <c r="P397" s="261"/>
      <c r="Q397" s="260"/>
    </row>
    <row r="398" spans="1:17" ht="9.9" customHeight="1" x14ac:dyDescent="0.25">
      <c r="A398" s="385" t="s">
        <v>138</v>
      </c>
      <c r="B398" s="386"/>
      <c r="C398" s="386"/>
      <c r="D398" s="387"/>
      <c r="E398" s="380" t="s">
        <v>139</v>
      </c>
      <c r="F398" s="381"/>
      <c r="G398" s="381"/>
      <c r="H398" s="382"/>
      <c r="I398" s="385" t="s">
        <v>110</v>
      </c>
      <c r="J398" s="386"/>
      <c r="K398" s="387"/>
      <c r="L398" s="385" t="s">
        <v>140</v>
      </c>
      <c r="M398" s="386"/>
      <c r="N398" s="387"/>
      <c r="O398" s="385" t="s">
        <v>109</v>
      </c>
      <c r="P398" s="386"/>
      <c r="Q398" s="387"/>
    </row>
    <row r="399" spans="1:17" ht="9.9" customHeight="1" x14ac:dyDescent="0.25">
      <c r="A399" s="248" t="s">
        <v>2</v>
      </c>
      <c r="B399" s="396">
        <f>SUM(C388:N388)</f>
        <v>478</v>
      </c>
      <c r="C399" s="396"/>
      <c r="D399" s="397"/>
      <c r="E399" s="248" t="s">
        <v>2</v>
      </c>
      <c r="F399" s="393">
        <f>Synthese!AC$17</f>
        <v>90</v>
      </c>
      <c r="G399" s="393"/>
      <c r="H399" s="394"/>
      <c r="I399" s="392">
        <f>S6</f>
        <v>107</v>
      </c>
      <c r="J399" s="393"/>
      <c r="K399" s="394"/>
      <c r="L399" s="392">
        <f>T6</f>
        <v>89</v>
      </c>
      <c r="M399" s="393"/>
      <c r="N399" s="394"/>
      <c r="O399" s="392">
        <f>U6</f>
        <v>75</v>
      </c>
      <c r="P399" s="393"/>
      <c r="Q399" s="394"/>
    </row>
    <row r="400" spans="1:17" ht="9.9" customHeight="1" x14ac:dyDescent="0.25">
      <c r="A400" s="259" t="s">
        <v>3</v>
      </c>
      <c r="B400" s="383">
        <f>SUM(C389:N389)</f>
        <v>267</v>
      </c>
      <c r="C400" s="383"/>
      <c r="D400" s="384"/>
      <c r="E400" s="259" t="s">
        <v>3</v>
      </c>
      <c r="F400" s="378">
        <f>Synthese!AD$17</f>
        <v>83</v>
      </c>
      <c r="G400" s="378"/>
      <c r="H400" s="379"/>
      <c r="I400" s="395">
        <f>S13</f>
        <v>91</v>
      </c>
      <c r="J400" s="378"/>
      <c r="K400" s="379"/>
      <c r="L400" s="395">
        <f>T13</f>
        <v>84</v>
      </c>
      <c r="M400" s="378"/>
      <c r="N400" s="379"/>
      <c r="O400" s="395">
        <f>U13</f>
        <v>74</v>
      </c>
      <c r="P400" s="378"/>
      <c r="Q400" s="379"/>
    </row>
    <row r="401" spans="1:17" ht="9.9" customHeight="1" x14ac:dyDescent="0.25">
      <c r="A401" s="398" t="s">
        <v>141</v>
      </c>
      <c r="B401" s="386"/>
      <c r="C401" s="386"/>
      <c r="D401" s="387"/>
      <c r="E401" s="385" t="s">
        <v>142</v>
      </c>
      <c r="F401" s="386"/>
      <c r="G401" s="386"/>
      <c r="H401" s="387"/>
      <c r="I401" s="380" t="s">
        <v>144</v>
      </c>
      <c r="J401" s="381"/>
      <c r="K401" s="382"/>
      <c r="L401" s="385" t="s">
        <v>145</v>
      </c>
      <c r="M401" s="386"/>
      <c r="N401" s="387"/>
      <c r="O401" s="385" t="s">
        <v>143</v>
      </c>
      <c r="P401" s="386"/>
      <c r="Q401" s="387"/>
    </row>
    <row r="402" spans="1:17" ht="9.9" customHeight="1" x14ac:dyDescent="0.25">
      <c r="A402" s="248" t="s">
        <v>2</v>
      </c>
      <c r="B402" s="396">
        <f>'Synthese debit'!N$36-'Synthese debit'!O$36</f>
        <v>445</v>
      </c>
      <c r="C402" s="396"/>
      <c r="D402" s="397"/>
      <c r="E402" s="248" t="s">
        <v>2</v>
      </c>
      <c r="F402" s="396">
        <f>'Synthese debit'!Q$33-'Synthese debit'!R$33</f>
        <v>33</v>
      </c>
      <c r="G402" s="396"/>
      <c r="H402" s="397"/>
      <c r="I402" s="262">
        <f>W6</f>
        <v>0.33333333333333331</v>
      </c>
      <c r="J402" s="250"/>
      <c r="K402" s="249">
        <f>V6</f>
        <v>56</v>
      </c>
      <c r="L402" s="262">
        <f>Y6</f>
        <v>0.16666666666666666</v>
      </c>
      <c r="M402" s="250"/>
      <c r="N402" s="249">
        <f>X6</f>
        <v>21</v>
      </c>
      <c r="O402" s="248" t="s">
        <v>2</v>
      </c>
      <c r="P402" s="408">
        <f>AH6</f>
        <v>16.820048933388801</v>
      </c>
      <c r="Q402" s="409"/>
    </row>
    <row r="403" spans="1:17" ht="9.9" customHeight="1" x14ac:dyDescent="0.25">
      <c r="A403" s="259" t="s">
        <v>3</v>
      </c>
      <c r="B403" s="383">
        <f>'Synthese debit'!O$36</f>
        <v>245</v>
      </c>
      <c r="C403" s="383"/>
      <c r="D403" s="384"/>
      <c r="E403" s="259" t="s">
        <v>3</v>
      </c>
      <c r="F403" s="383">
        <f>'Synthese debit'!R$33</f>
        <v>23</v>
      </c>
      <c r="G403" s="383"/>
      <c r="H403" s="384"/>
      <c r="I403" s="264">
        <f>AA6</f>
        <v>0.29166666666666669</v>
      </c>
      <c r="J403" s="261"/>
      <c r="K403" s="260">
        <f>Z6</f>
        <v>24</v>
      </c>
      <c r="L403" s="264">
        <f>AC6</f>
        <v>0.20833333333333334</v>
      </c>
      <c r="M403" s="261"/>
      <c r="N403" s="260">
        <f>AB6</f>
        <v>9</v>
      </c>
      <c r="O403" s="259" t="s">
        <v>3</v>
      </c>
      <c r="P403" s="410">
        <f>AI6</f>
        <v>9.5751872319195801</v>
      </c>
      <c r="Q403" s="411"/>
    </row>
    <row r="404" spans="1:17" x14ac:dyDescent="0.25">
      <c r="A404" s="222"/>
      <c r="B404" s="223"/>
      <c r="C404" s="399">
        <f>'DebitVL sens 1'!I$3</f>
        <v>43726</v>
      </c>
      <c r="D404" s="399"/>
      <c r="E404" s="399"/>
      <c r="F404" s="399"/>
      <c r="G404" s="399"/>
      <c r="H404" s="399"/>
      <c r="I404" s="399"/>
      <c r="J404" s="399"/>
      <c r="K404" s="399"/>
      <c r="L404" s="399"/>
      <c r="M404" s="399"/>
      <c r="N404" s="399"/>
      <c r="O404" s="223"/>
      <c r="P404" s="223"/>
      <c r="Q404" s="224"/>
    </row>
    <row r="405" spans="1:17" x14ac:dyDescent="0.25">
      <c r="A405" s="225" t="s">
        <v>129</v>
      </c>
      <c r="B405" s="226" t="s">
        <v>130</v>
      </c>
      <c r="C405" s="388">
        <f>'VITESSEPL sens 1 '!O144</f>
        <v>0</v>
      </c>
      <c r="D405" s="390" t="str">
        <f t="shared" ref="D405:N405" si="41">D$3</f>
        <v>de 30 à 40</v>
      </c>
      <c r="E405" s="390" t="str">
        <f t="shared" si="41"/>
        <v>de 40 à 50</v>
      </c>
      <c r="F405" s="390" t="str">
        <f t="shared" si="41"/>
        <v>de 50 à 60</v>
      </c>
      <c r="G405" s="390" t="str">
        <f t="shared" si="41"/>
        <v>de 60 à 70</v>
      </c>
      <c r="H405" s="390" t="str">
        <f t="shared" si="41"/>
        <v>de 70 à 80</v>
      </c>
      <c r="I405" s="390" t="str">
        <f t="shared" si="41"/>
        <v>de 80 à 90</v>
      </c>
      <c r="J405" s="390" t="str">
        <f t="shared" si="41"/>
        <v>de 90 à 100</v>
      </c>
      <c r="K405" s="390" t="str">
        <f t="shared" si="41"/>
        <v>de 100 à 110</v>
      </c>
      <c r="L405" s="390" t="str">
        <f t="shared" si="41"/>
        <v>de 110 à 120</v>
      </c>
      <c r="M405" s="390" t="str">
        <f t="shared" si="41"/>
        <v>de 120 à 130</v>
      </c>
      <c r="N405" s="400" t="str">
        <f t="shared" si="41"/>
        <v>plus de 150</v>
      </c>
      <c r="O405" s="227" t="s">
        <v>131</v>
      </c>
      <c r="P405" s="227" t="s">
        <v>132</v>
      </c>
      <c r="Q405" s="228" t="s">
        <v>133</v>
      </c>
    </row>
    <row r="406" spans="1:17" x14ac:dyDescent="0.25">
      <c r="A406" s="229"/>
      <c r="B406" s="230"/>
      <c r="C406" s="389"/>
      <c r="D406" s="391"/>
      <c r="E406" s="391"/>
      <c r="F406" s="391"/>
      <c r="G406" s="391"/>
      <c r="H406" s="391"/>
      <c r="I406" s="391"/>
      <c r="J406" s="391"/>
      <c r="K406" s="391"/>
      <c r="L406" s="391"/>
      <c r="M406" s="391"/>
      <c r="N406" s="401"/>
      <c r="O406" s="231" t="s">
        <v>134</v>
      </c>
      <c r="P406" s="231" t="s">
        <v>131</v>
      </c>
      <c r="Q406" s="232" t="s">
        <v>135</v>
      </c>
    </row>
    <row r="407" spans="1:17" x14ac:dyDescent="0.25">
      <c r="A407" s="233">
        <v>0</v>
      </c>
      <c r="B407" s="234" t="s">
        <v>2</v>
      </c>
      <c r="C407" s="235">
        <f>'VITESSEVL sens 1 '!X149</f>
        <v>0</v>
      </c>
      <c r="D407" s="236">
        <f>'VITESSEVL sens 1 '!Y149</f>
        <v>0</v>
      </c>
      <c r="E407" s="236">
        <f>'VITESSEVL sens 1 '!Z149</f>
        <v>0</v>
      </c>
      <c r="F407" s="236">
        <f>'VITESSEVL sens 1 '!AA149</f>
        <v>1</v>
      </c>
      <c r="G407" s="236">
        <f>'VITESSEVL sens 1 '!AB149</f>
        <v>0</v>
      </c>
      <c r="H407" s="236">
        <f>'VITESSEVL sens 1 '!AC149</f>
        <v>0</v>
      </c>
      <c r="I407" s="236">
        <f>'VITESSEVL sens 1 '!AD149</f>
        <v>1</v>
      </c>
      <c r="J407" s="236">
        <f>'VITESSEVL sens 1 '!AE149</f>
        <v>0</v>
      </c>
      <c r="K407" s="236">
        <f>'VITESSEVL sens 1 '!AF149</f>
        <v>0</v>
      </c>
      <c r="L407" s="236">
        <f>'VITESSEVL sens 1 '!AG149</f>
        <v>0</v>
      </c>
      <c r="M407" s="236">
        <f>'VITESSEVL sens 1 '!AH149</f>
        <v>0</v>
      </c>
      <c r="N407" s="237">
        <f>'VITESSEVL sens 1 '!AI149</f>
        <v>0</v>
      </c>
      <c r="O407" s="161">
        <f>'VITESSEVL sens 1 '!AK149</f>
        <v>70</v>
      </c>
      <c r="P407" s="161">
        <f>'VITESSEVL sens 1 '!AJ149</f>
        <v>1</v>
      </c>
      <c r="Q407" s="238">
        <f t="shared" ref="Q407:Q454" si="42">IF(SUM(C407:N407)=0,0,P407/SUM(C407:N407))</f>
        <v>0.5</v>
      </c>
    </row>
    <row r="408" spans="1:17" x14ac:dyDescent="0.25">
      <c r="A408" s="239"/>
      <c r="B408" s="234" t="s">
        <v>3</v>
      </c>
      <c r="C408" s="235">
        <f>'VITESSEPL sens 1 '!X149</f>
        <v>0</v>
      </c>
      <c r="D408" s="161">
        <f>'VITESSEPL sens 1 '!Y149</f>
        <v>0</v>
      </c>
      <c r="E408" s="161">
        <f>'VITESSEPL sens 1 '!Z149</f>
        <v>0</v>
      </c>
      <c r="F408" s="161">
        <f>'VITESSEPL sens 1 '!AA149</f>
        <v>0</v>
      </c>
      <c r="G408" s="161">
        <f>'VITESSEPL sens 1 '!AB149</f>
        <v>0</v>
      </c>
      <c r="H408" s="161">
        <f>'VITESSEPL sens 1 '!AC149</f>
        <v>2</v>
      </c>
      <c r="I408" s="161">
        <f>'VITESSEPL sens 1 '!AD149</f>
        <v>1</v>
      </c>
      <c r="J408" s="161">
        <f>'VITESSEPL sens 1 '!AE149</f>
        <v>1</v>
      </c>
      <c r="K408" s="161">
        <f>'VITESSEPL sens 1 '!AF149</f>
        <v>0</v>
      </c>
      <c r="L408" s="161">
        <f>'VITESSEPL sens 1 '!AG149</f>
        <v>0</v>
      </c>
      <c r="M408" s="161">
        <f>'VITESSEPL sens 1 '!AH149</f>
        <v>0</v>
      </c>
      <c r="N408" s="240">
        <f>'VITESSEPL sens 1 '!AI149</f>
        <v>0</v>
      </c>
      <c r="O408" s="161">
        <f>'VITESSEPL sens 1 '!AK149</f>
        <v>82</v>
      </c>
      <c r="P408" s="161">
        <f>'VITESSEPL sens 1 '!AJ149</f>
        <v>2</v>
      </c>
      <c r="Q408" s="238">
        <f t="shared" si="42"/>
        <v>0.5</v>
      </c>
    </row>
    <row r="409" spans="1:17" x14ac:dyDescent="0.25">
      <c r="A409" s="233">
        <v>4.1666666666666664E-2</v>
      </c>
      <c r="B409" s="234" t="s">
        <v>2</v>
      </c>
      <c r="C409" s="235">
        <f>'VITESSEVL sens 1 '!X150</f>
        <v>0</v>
      </c>
      <c r="D409" s="161">
        <f>'VITESSEVL sens 1 '!Y150</f>
        <v>0</v>
      </c>
      <c r="E409" s="161">
        <f>'VITESSEVL sens 1 '!Z150</f>
        <v>0</v>
      </c>
      <c r="F409" s="161">
        <f>'VITESSEVL sens 1 '!AA150</f>
        <v>0</v>
      </c>
      <c r="G409" s="161">
        <f>'VITESSEVL sens 1 '!AB150</f>
        <v>0</v>
      </c>
      <c r="H409" s="161">
        <f>'VITESSEVL sens 1 '!AC150</f>
        <v>1</v>
      </c>
      <c r="I409" s="161">
        <f>'VITESSEVL sens 1 '!AD150</f>
        <v>0</v>
      </c>
      <c r="J409" s="161">
        <f>'VITESSEVL sens 1 '!AE150</f>
        <v>0</v>
      </c>
      <c r="K409" s="161">
        <f>'VITESSEVL sens 1 '!AF150</f>
        <v>0</v>
      </c>
      <c r="L409" s="161">
        <f>'VITESSEVL sens 1 '!AG150</f>
        <v>0</v>
      </c>
      <c r="M409" s="161">
        <f>'VITESSEVL sens 1 '!AH150</f>
        <v>0</v>
      </c>
      <c r="N409" s="240">
        <f>'VITESSEVL sens 1 '!AI150</f>
        <v>0</v>
      </c>
      <c r="O409" s="161">
        <f>'VITESSEVL sens 1 '!AK150</f>
        <v>75</v>
      </c>
      <c r="P409" s="161">
        <f>'VITESSEVL sens 1 '!AJ150</f>
        <v>0</v>
      </c>
      <c r="Q409" s="238">
        <f t="shared" si="42"/>
        <v>0</v>
      </c>
    </row>
    <row r="410" spans="1:17" x14ac:dyDescent="0.25">
      <c r="A410" s="239"/>
      <c r="B410" s="234" t="s">
        <v>3</v>
      </c>
      <c r="C410" s="235">
        <f>'VITESSEPL sens 1 '!X150</f>
        <v>0</v>
      </c>
      <c r="D410" s="161">
        <f>'VITESSEPL sens 1 '!Y150</f>
        <v>0</v>
      </c>
      <c r="E410" s="161">
        <f>'VITESSEPL sens 1 '!Z150</f>
        <v>0</v>
      </c>
      <c r="F410" s="161">
        <f>'VITESSEPL sens 1 '!AA150</f>
        <v>0</v>
      </c>
      <c r="G410" s="161">
        <f>'VITESSEPL sens 1 '!AB150</f>
        <v>0</v>
      </c>
      <c r="H410" s="161">
        <f>'VITESSEPL sens 1 '!AC150</f>
        <v>0</v>
      </c>
      <c r="I410" s="161">
        <f>'VITESSEPL sens 1 '!AD150</f>
        <v>0</v>
      </c>
      <c r="J410" s="161">
        <f>'VITESSEPL sens 1 '!AE150</f>
        <v>0</v>
      </c>
      <c r="K410" s="161">
        <f>'VITESSEPL sens 1 '!AF150</f>
        <v>0</v>
      </c>
      <c r="L410" s="161">
        <f>'VITESSEPL sens 1 '!AG150</f>
        <v>0</v>
      </c>
      <c r="M410" s="161">
        <f>'VITESSEPL sens 1 '!AH150</f>
        <v>0</v>
      </c>
      <c r="N410" s="240">
        <f>'VITESSEPL sens 1 '!AI150</f>
        <v>0</v>
      </c>
      <c r="O410" s="161">
        <f>'VITESSEPL sens 1 '!AK150</f>
        <v>0</v>
      </c>
      <c r="P410" s="161">
        <f>'VITESSEPL sens 1 '!AJ150</f>
        <v>0</v>
      </c>
      <c r="Q410" s="238">
        <f t="shared" si="42"/>
        <v>0</v>
      </c>
    </row>
    <row r="411" spans="1:17" x14ac:dyDescent="0.25">
      <c r="A411" s="233">
        <v>8.3333333333333329E-2</v>
      </c>
      <c r="B411" s="234" t="s">
        <v>2</v>
      </c>
      <c r="C411" s="235">
        <f>'VITESSEVL sens 1 '!X151</f>
        <v>0</v>
      </c>
      <c r="D411" s="161">
        <f>'VITESSEVL sens 1 '!Y151</f>
        <v>0</v>
      </c>
      <c r="E411" s="161">
        <f>'VITESSEVL sens 1 '!Z151</f>
        <v>2</v>
      </c>
      <c r="F411" s="161">
        <f>'VITESSEVL sens 1 '!AA151</f>
        <v>0</v>
      </c>
      <c r="G411" s="161">
        <f>'VITESSEVL sens 1 '!AB151</f>
        <v>0</v>
      </c>
      <c r="H411" s="161">
        <f>'VITESSEVL sens 1 '!AC151</f>
        <v>1</v>
      </c>
      <c r="I411" s="161">
        <f>'VITESSEVL sens 1 '!AD151</f>
        <v>0</v>
      </c>
      <c r="J411" s="161">
        <f>'VITESSEVL sens 1 '!AE151</f>
        <v>0</v>
      </c>
      <c r="K411" s="161">
        <f>'VITESSEVL sens 1 '!AF151</f>
        <v>0</v>
      </c>
      <c r="L411" s="161">
        <f>'VITESSEVL sens 1 '!AG151</f>
        <v>0</v>
      </c>
      <c r="M411" s="161">
        <f>'VITESSEVL sens 1 '!AH151</f>
        <v>0</v>
      </c>
      <c r="N411" s="240">
        <f>'VITESSEVL sens 1 '!AI151</f>
        <v>0</v>
      </c>
      <c r="O411" s="161">
        <f>'VITESSEVL sens 1 '!AK151</f>
        <v>55</v>
      </c>
      <c r="P411" s="161">
        <f>'VITESSEVL sens 1 '!AJ151</f>
        <v>0</v>
      </c>
      <c r="Q411" s="238">
        <f t="shared" si="42"/>
        <v>0</v>
      </c>
    </row>
    <row r="412" spans="1:17" x14ac:dyDescent="0.25">
      <c r="A412" s="239"/>
      <c r="B412" s="234" t="s">
        <v>3</v>
      </c>
      <c r="C412" s="235">
        <f>'VITESSEPL sens 1 '!X151</f>
        <v>0</v>
      </c>
      <c r="D412" s="161">
        <f>'VITESSEPL sens 1 '!Y151</f>
        <v>0</v>
      </c>
      <c r="E412" s="161">
        <f>'VITESSEPL sens 1 '!Z151</f>
        <v>0</v>
      </c>
      <c r="F412" s="161">
        <f>'VITESSEPL sens 1 '!AA151</f>
        <v>0</v>
      </c>
      <c r="G412" s="161">
        <f>'VITESSEPL sens 1 '!AB151</f>
        <v>0</v>
      </c>
      <c r="H412" s="161">
        <f>'VITESSEPL sens 1 '!AC151</f>
        <v>1</v>
      </c>
      <c r="I412" s="161">
        <f>'VITESSEPL sens 1 '!AD151</f>
        <v>0</v>
      </c>
      <c r="J412" s="161">
        <f>'VITESSEPL sens 1 '!AE151</f>
        <v>0</v>
      </c>
      <c r="K412" s="161">
        <f>'VITESSEPL sens 1 '!AF151</f>
        <v>0</v>
      </c>
      <c r="L412" s="161">
        <f>'VITESSEPL sens 1 '!AG151</f>
        <v>0</v>
      </c>
      <c r="M412" s="161">
        <f>'VITESSEPL sens 1 '!AH151</f>
        <v>0</v>
      </c>
      <c r="N412" s="240">
        <f>'VITESSEPL sens 1 '!AI151</f>
        <v>0</v>
      </c>
      <c r="O412" s="161">
        <f>'VITESSEPL sens 1 '!AK151</f>
        <v>75</v>
      </c>
      <c r="P412" s="161">
        <f>'VITESSEPL sens 1 '!AJ151</f>
        <v>0</v>
      </c>
      <c r="Q412" s="238">
        <f t="shared" si="42"/>
        <v>0</v>
      </c>
    </row>
    <row r="413" spans="1:17" x14ac:dyDescent="0.25">
      <c r="A413" s="233">
        <v>0.125</v>
      </c>
      <c r="B413" s="234" t="s">
        <v>2</v>
      </c>
      <c r="C413" s="235">
        <f>'VITESSEVL sens 1 '!X152</f>
        <v>0</v>
      </c>
      <c r="D413" s="161">
        <f>'VITESSEVL sens 1 '!Y152</f>
        <v>0</v>
      </c>
      <c r="E413" s="161">
        <f>'VITESSEVL sens 1 '!Z152</f>
        <v>0</v>
      </c>
      <c r="F413" s="161">
        <f>'VITESSEVL sens 1 '!AA152</f>
        <v>0</v>
      </c>
      <c r="G413" s="161">
        <f>'VITESSEVL sens 1 '!AB152</f>
        <v>0</v>
      </c>
      <c r="H413" s="161">
        <f>'VITESSEVL sens 1 '!AC152</f>
        <v>0</v>
      </c>
      <c r="I413" s="161">
        <f>'VITESSEVL sens 1 '!AD152</f>
        <v>0</v>
      </c>
      <c r="J413" s="161">
        <f>'VITESSEVL sens 1 '!AE152</f>
        <v>1</v>
      </c>
      <c r="K413" s="161">
        <f>'VITESSEVL sens 1 '!AF152</f>
        <v>0</v>
      </c>
      <c r="L413" s="161">
        <f>'VITESSEVL sens 1 '!AG152</f>
        <v>0</v>
      </c>
      <c r="M413" s="161">
        <f>'VITESSEVL sens 1 '!AH152</f>
        <v>0</v>
      </c>
      <c r="N413" s="240">
        <f>'VITESSEVL sens 1 '!AI152</f>
        <v>0</v>
      </c>
      <c r="O413" s="161">
        <f>'VITESSEVL sens 1 '!AK152</f>
        <v>95</v>
      </c>
      <c r="P413" s="161">
        <f>'VITESSEVL sens 1 '!AJ152</f>
        <v>1</v>
      </c>
      <c r="Q413" s="238">
        <f t="shared" si="42"/>
        <v>1</v>
      </c>
    </row>
    <row r="414" spans="1:17" x14ac:dyDescent="0.25">
      <c r="A414" s="239"/>
      <c r="B414" s="234" t="s">
        <v>3</v>
      </c>
      <c r="C414" s="235">
        <f>'VITESSEPL sens 1 '!X152</f>
        <v>0</v>
      </c>
      <c r="D414" s="161">
        <f>'VITESSEPL sens 1 '!Y152</f>
        <v>0</v>
      </c>
      <c r="E414" s="161">
        <f>'VITESSEPL sens 1 '!Z152</f>
        <v>0</v>
      </c>
      <c r="F414" s="161">
        <f>'VITESSEPL sens 1 '!AA152</f>
        <v>0</v>
      </c>
      <c r="G414" s="161">
        <f>'VITESSEPL sens 1 '!AB152</f>
        <v>0</v>
      </c>
      <c r="H414" s="161">
        <f>'VITESSEPL sens 1 '!AC152</f>
        <v>0</v>
      </c>
      <c r="I414" s="161">
        <f>'VITESSEPL sens 1 '!AD152</f>
        <v>2</v>
      </c>
      <c r="J414" s="161">
        <f>'VITESSEPL sens 1 '!AE152</f>
        <v>0</v>
      </c>
      <c r="K414" s="161">
        <f>'VITESSEPL sens 1 '!AF152</f>
        <v>0</v>
      </c>
      <c r="L414" s="161">
        <f>'VITESSEPL sens 1 '!AG152</f>
        <v>0</v>
      </c>
      <c r="M414" s="161">
        <f>'VITESSEPL sens 1 '!AH152</f>
        <v>0</v>
      </c>
      <c r="N414" s="240">
        <f>'VITESSEPL sens 1 '!AI152</f>
        <v>0</v>
      </c>
      <c r="O414" s="161">
        <f>'VITESSEPL sens 1 '!AK152</f>
        <v>85</v>
      </c>
      <c r="P414" s="161">
        <f>'VITESSEPL sens 1 '!AJ152</f>
        <v>2</v>
      </c>
      <c r="Q414" s="238">
        <f t="shared" si="42"/>
        <v>1</v>
      </c>
    </row>
    <row r="415" spans="1:17" x14ac:dyDescent="0.25">
      <c r="A415" s="233">
        <v>0.16666666666666699</v>
      </c>
      <c r="B415" s="234" t="s">
        <v>2</v>
      </c>
      <c r="C415" s="235">
        <f>'VITESSEVL sens 1 '!X153</f>
        <v>0</v>
      </c>
      <c r="D415" s="161">
        <f>'VITESSEVL sens 1 '!Y153</f>
        <v>0</v>
      </c>
      <c r="E415" s="161">
        <f>'VITESSEVL sens 1 '!Z153</f>
        <v>0</v>
      </c>
      <c r="F415" s="161">
        <f>'VITESSEVL sens 1 '!AA153</f>
        <v>0</v>
      </c>
      <c r="G415" s="161">
        <f>'VITESSEVL sens 1 '!AB153</f>
        <v>0</v>
      </c>
      <c r="H415" s="161">
        <f>'VITESSEVL sens 1 '!AC153</f>
        <v>3</v>
      </c>
      <c r="I415" s="161">
        <f>'VITESSEVL sens 1 '!AD153</f>
        <v>8</v>
      </c>
      <c r="J415" s="161">
        <f>'VITESSEVL sens 1 '!AE153</f>
        <v>3</v>
      </c>
      <c r="K415" s="161">
        <f>'VITESSEVL sens 1 '!AF153</f>
        <v>6</v>
      </c>
      <c r="L415" s="161">
        <f>'VITESSEVL sens 1 '!AG153</f>
        <v>2</v>
      </c>
      <c r="M415" s="161">
        <f>'VITESSEVL sens 1 '!AH153</f>
        <v>1</v>
      </c>
      <c r="N415" s="240">
        <f>'VITESSEVL sens 1 '!AI153</f>
        <v>0</v>
      </c>
      <c r="O415" s="161">
        <f>'VITESSEVL sens 1 '!AK153</f>
        <v>95</v>
      </c>
      <c r="P415" s="161">
        <f>'VITESSEVL sens 1 '!AJ153</f>
        <v>20</v>
      </c>
      <c r="Q415" s="238">
        <f t="shared" si="42"/>
        <v>0.86956521739130432</v>
      </c>
    </row>
    <row r="416" spans="1:17" x14ac:dyDescent="0.25">
      <c r="A416" s="239"/>
      <c r="B416" s="234" t="s">
        <v>3</v>
      </c>
      <c r="C416" s="235">
        <f>'VITESSEPL sens 1 '!X153</f>
        <v>0</v>
      </c>
      <c r="D416" s="161">
        <f>'VITESSEPL sens 1 '!Y153</f>
        <v>0</v>
      </c>
      <c r="E416" s="161">
        <f>'VITESSEPL sens 1 '!Z153</f>
        <v>0</v>
      </c>
      <c r="F416" s="161">
        <f>'VITESSEPL sens 1 '!AA153</f>
        <v>1</v>
      </c>
      <c r="G416" s="161">
        <f>'VITESSEPL sens 1 '!AB153</f>
        <v>0</v>
      </c>
      <c r="H416" s="161">
        <f>'VITESSEPL sens 1 '!AC153</f>
        <v>1</v>
      </c>
      <c r="I416" s="161">
        <f>'VITESSEPL sens 1 '!AD153</f>
        <v>1</v>
      </c>
      <c r="J416" s="161">
        <f>'VITESSEPL sens 1 '!AE153</f>
        <v>0</v>
      </c>
      <c r="K416" s="161">
        <f>'VITESSEPL sens 1 '!AF153</f>
        <v>0</v>
      </c>
      <c r="L416" s="161">
        <f>'VITESSEPL sens 1 '!AG153</f>
        <v>0</v>
      </c>
      <c r="M416" s="161">
        <f>'VITESSEPL sens 1 '!AH153</f>
        <v>0</v>
      </c>
      <c r="N416" s="240">
        <f>'VITESSEPL sens 1 '!AI153</f>
        <v>0</v>
      </c>
      <c r="O416" s="161">
        <f>'VITESSEPL sens 1 '!AK153</f>
        <v>72</v>
      </c>
      <c r="P416" s="161">
        <f>'VITESSEPL sens 1 '!AJ153</f>
        <v>1</v>
      </c>
      <c r="Q416" s="238">
        <f t="shared" si="42"/>
        <v>0.33333333333333331</v>
      </c>
    </row>
    <row r="417" spans="1:17" x14ac:dyDescent="0.25">
      <c r="A417" s="233">
        <v>0.20833333333333301</v>
      </c>
      <c r="B417" s="234" t="s">
        <v>2</v>
      </c>
      <c r="C417" s="235">
        <f>'VITESSEVL sens 1 '!X154</f>
        <v>0</v>
      </c>
      <c r="D417" s="161">
        <f>'VITESSEVL sens 1 '!Y154</f>
        <v>0</v>
      </c>
      <c r="E417" s="161">
        <f>'VITESSEVL sens 1 '!Z154</f>
        <v>0</v>
      </c>
      <c r="F417" s="161">
        <f>'VITESSEVL sens 1 '!AA154</f>
        <v>0</v>
      </c>
      <c r="G417" s="161">
        <f>'VITESSEVL sens 1 '!AB154</f>
        <v>0</v>
      </c>
      <c r="H417" s="161">
        <f>'VITESSEVL sens 1 '!AC154</f>
        <v>3</v>
      </c>
      <c r="I417" s="161">
        <f>'VITESSEVL sens 1 '!AD154</f>
        <v>2</v>
      </c>
      <c r="J417" s="161">
        <f>'VITESSEVL sens 1 '!AE154</f>
        <v>2</v>
      </c>
      <c r="K417" s="161">
        <f>'VITESSEVL sens 1 '!AF154</f>
        <v>2</v>
      </c>
      <c r="L417" s="161">
        <f>'VITESSEVL sens 1 '!AG154</f>
        <v>0</v>
      </c>
      <c r="M417" s="161">
        <f>'VITESSEVL sens 1 '!AH154</f>
        <v>0</v>
      </c>
      <c r="N417" s="240">
        <f>'VITESSEVL sens 1 '!AI154</f>
        <v>0</v>
      </c>
      <c r="O417" s="161">
        <f>'VITESSEVL sens 1 '!AK154</f>
        <v>88</v>
      </c>
      <c r="P417" s="161">
        <f>'VITESSEVL sens 1 '!AJ154</f>
        <v>6</v>
      </c>
      <c r="Q417" s="238">
        <f t="shared" si="42"/>
        <v>0.66666666666666663</v>
      </c>
    </row>
    <row r="418" spans="1:17" x14ac:dyDescent="0.25">
      <c r="A418" s="239"/>
      <c r="B418" s="234" t="s">
        <v>3</v>
      </c>
      <c r="C418" s="235">
        <f>'VITESSEPL sens 1 '!X154</f>
        <v>0</v>
      </c>
      <c r="D418" s="161">
        <f>'VITESSEPL sens 1 '!Y154</f>
        <v>0</v>
      </c>
      <c r="E418" s="161">
        <f>'VITESSEPL sens 1 '!Z154</f>
        <v>0</v>
      </c>
      <c r="F418" s="161">
        <f>'VITESSEPL sens 1 '!AA154</f>
        <v>0</v>
      </c>
      <c r="G418" s="161">
        <f>'VITESSEPL sens 1 '!AB154</f>
        <v>4</v>
      </c>
      <c r="H418" s="161">
        <f>'VITESSEPL sens 1 '!AC154</f>
        <v>2</v>
      </c>
      <c r="I418" s="161">
        <f>'VITESSEPL sens 1 '!AD154</f>
        <v>3</v>
      </c>
      <c r="J418" s="161">
        <f>'VITESSEPL sens 1 '!AE154</f>
        <v>3</v>
      </c>
      <c r="K418" s="161">
        <f>'VITESSEPL sens 1 '!AF154</f>
        <v>1</v>
      </c>
      <c r="L418" s="161">
        <f>'VITESSEPL sens 1 '!AG154</f>
        <v>0</v>
      </c>
      <c r="M418" s="161">
        <f>'VITESSEPL sens 1 '!AH154</f>
        <v>0</v>
      </c>
      <c r="N418" s="240">
        <f>'VITESSEPL sens 1 '!AI154</f>
        <v>0</v>
      </c>
      <c r="O418" s="161">
        <f>'VITESSEPL sens 1 '!AK154</f>
        <v>81</v>
      </c>
      <c r="P418" s="161">
        <f>'VITESSEPL sens 1 '!AJ154</f>
        <v>7</v>
      </c>
      <c r="Q418" s="238">
        <f t="shared" si="42"/>
        <v>0.53846153846153844</v>
      </c>
    </row>
    <row r="419" spans="1:17" x14ac:dyDescent="0.25">
      <c r="A419" s="233">
        <v>0.25</v>
      </c>
      <c r="B419" s="234" t="s">
        <v>2</v>
      </c>
      <c r="C419" s="235">
        <f>'VITESSEVL sens 1 '!X155</f>
        <v>0</v>
      </c>
      <c r="D419" s="161">
        <f>'VITESSEVL sens 1 '!Y155</f>
        <v>0</v>
      </c>
      <c r="E419" s="161">
        <f>'VITESSEVL sens 1 '!Z155</f>
        <v>1</v>
      </c>
      <c r="F419" s="161">
        <f>'VITESSEVL sens 1 '!AA155</f>
        <v>1</v>
      </c>
      <c r="G419" s="161">
        <f>'VITESSEVL sens 1 '!AB155</f>
        <v>1</v>
      </c>
      <c r="H419" s="161">
        <f>'VITESSEVL sens 1 '!AC155</f>
        <v>2</v>
      </c>
      <c r="I419" s="161">
        <f>'VITESSEVL sens 1 '!AD155</f>
        <v>2</v>
      </c>
      <c r="J419" s="161">
        <f>'VITESSEVL sens 1 '!AE155</f>
        <v>1</v>
      </c>
      <c r="K419" s="161">
        <f>'VITESSEVL sens 1 '!AF155</f>
        <v>2</v>
      </c>
      <c r="L419" s="161">
        <f>'VITESSEVL sens 1 '!AG155</f>
        <v>0</v>
      </c>
      <c r="M419" s="161">
        <f>'VITESSEVL sens 1 '!AH155</f>
        <v>1</v>
      </c>
      <c r="N419" s="240">
        <f>'VITESSEVL sens 1 '!AI155</f>
        <v>0</v>
      </c>
      <c r="O419" s="161">
        <f>'VITESSEVL sens 1 '!AK155</f>
        <v>83</v>
      </c>
      <c r="P419" s="161">
        <f>'VITESSEVL sens 1 '!AJ155</f>
        <v>6</v>
      </c>
      <c r="Q419" s="238">
        <f t="shared" si="42"/>
        <v>0.54545454545454541</v>
      </c>
    </row>
    <row r="420" spans="1:17" x14ac:dyDescent="0.25">
      <c r="A420" s="239"/>
      <c r="B420" s="234" t="s">
        <v>3</v>
      </c>
      <c r="C420" s="235">
        <f>'VITESSEPL sens 1 '!X155</f>
        <v>0</v>
      </c>
      <c r="D420" s="161">
        <f>'VITESSEPL sens 1 '!Y155</f>
        <v>0</v>
      </c>
      <c r="E420" s="161">
        <f>'VITESSEPL sens 1 '!Z155</f>
        <v>0</v>
      </c>
      <c r="F420" s="161">
        <f>'VITESSEPL sens 1 '!AA155</f>
        <v>0</v>
      </c>
      <c r="G420" s="161">
        <f>'VITESSEPL sens 1 '!AB155</f>
        <v>0</v>
      </c>
      <c r="H420" s="161">
        <f>'VITESSEPL sens 1 '!AC155</f>
        <v>3</v>
      </c>
      <c r="I420" s="161">
        <f>'VITESSEPL sens 1 '!AD155</f>
        <v>3</v>
      </c>
      <c r="J420" s="161">
        <f>'VITESSEPL sens 1 '!AE155</f>
        <v>1</v>
      </c>
      <c r="K420" s="161">
        <f>'VITESSEPL sens 1 '!AF155</f>
        <v>0</v>
      </c>
      <c r="L420" s="161">
        <f>'VITESSEPL sens 1 '!AG155</f>
        <v>0</v>
      </c>
      <c r="M420" s="161">
        <f>'VITESSEPL sens 1 '!AH155</f>
        <v>0</v>
      </c>
      <c r="N420" s="240">
        <f>'VITESSEPL sens 1 '!AI155</f>
        <v>0</v>
      </c>
      <c r="O420" s="161">
        <f>'VITESSEPL sens 1 '!AK155</f>
        <v>82</v>
      </c>
      <c r="P420" s="161">
        <f>'VITESSEPL sens 1 '!AJ155</f>
        <v>4</v>
      </c>
      <c r="Q420" s="238">
        <f t="shared" si="42"/>
        <v>0.5714285714285714</v>
      </c>
    </row>
    <row r="421" spans="1:17" x14ac:dyDescent="0.25">
      <c r="A421" s="233">
        <v>0.29166666666666702</v>
      </c>
      <c r="B421" s="234" t="s">
        <v>2</v>
      </c>
      <c r="C421" s="235">
        <f>'VITESSEVL sens 1 '!X156</f>
        <v>1</v>
      </c>
      <c r="D421" s="161">
        <f>'VITESSEVL sens 1 '!Y156</f>
        <v>1</v>
      </c>
      <c r="E421" s="161">
        <f>'VITESSEVL sens 1 '!Z156</f>
        <v>1</v>
      </c>
      <c r="F421" s="161">
        <f>'VITESSEVL sens 1 '!AA156</f>
        <v>0</v>
      </c>
      <c r="G421" s="161">
        <f>'VITESSEVL sens 1 '!AB156</f>
        <v>1</v>
      </c>
      <c r="H421" s="161">
        <f>'VITESSEVL sens 1 '!AC156</f>
        <v>5</v>
      </c>
      <c r="I421" s="161">
        <f>'VITESSEVL sens 1 '!AD156</f>
        <v>11</v>
      </c>
      <c r="J421" s="161">
        <f>'VITESSEVL sens 1 '!AE156</f>
        <v>8</v>
      </c>
      <c r="K421" s="161">
        <f>'VITESSEVL sens 1 '!AF156</f>
        <v>5</v>
      </c>
      <c r="L421" s="161">
        <f>'VITESSEVL sens 1 '!AG156</f>
        <v>0</v>
      </c>
      <c r="M421" s="161">
        <f>'VITESSEVL sens 1 '!AH156</f>
        <v>2</v>
      </c>
      <c r="N421" s="240">
        <f>'VITESSEVL sens 1 '!AI156</f>
        <v>0</v>
      </c>
      <c r="O421" s="161">
        <f>'VITESSEVL sens 1 '!AK156</f>
        <v>86</v>
      </c>
      <c r="P421" s="161">
        <f>'VITESSEVL sens 1 '!AJ156</f>
        <v>26</v>
      </c>
      <c r="Q421" s="238">
        <f t="shared" si="42"/>
        <v>0.74285714285714288</v>
      </c>
    </row>
    <row r="422" spans="1:17" x14ac:dyDescent="0.25">
      <c r="A422" s="239"/>
      <c r="B422" s="234" t="s">
        <v>3</v>
      </c>
      <c r="C422" s="235">
        <f>'VITESSEPL sens 1 '!X156</f>
        <v>0</v>
      </c>
      <c r="D422" s="161">
        <f>'VITESSEPL sens 1 '!Y156</f>
        <v>0</v>
      </c>
      <c r="E422" s="161">
        <f>'VITESSEPL sens 1 '!Z156</f>
        <v>0</v>
      </c>
      <c r="F422" s="161">
        <f>'VITESSEPL sens 1 '!AA156</f>
        <v>1</v>
      </c>
      <c r="G422" s="161">
        <f>'VITESSEPL sens 1 '!AB156</f>
        <v>2</v>
      </c>
      <c r="H422" s="161">
        <f>'VITESSEPL sens 1 '!AC156</f>
        <v>6</v>
      </c>
      <c r="I422" s="161">
        <f>'VITESSEPL sens 1 '!AD156</f>
        <v>7</v>
      </c>
      <c r="J422" s="161">
        <f>'VITESSEPL sens 1 '!AE156</f>
        <v>4</v>
      </c>
      <c r="K422" s="161">
        <f>'VITESSEPL sens 1 '!AF156</f>
        <v>1</v>
      </c>
      <c r="L422" s="161">
        <f>'VITESSEPL sens 1 '!AG156</f>
        <v>0</v>
      </c>
      <c r="M422" s="161">
        <f>'VITESSEPL sens 1 '!AH156</f>
        <v>0</v>
      </c>
      <c r="N422" s="240">
        <f>'VITESSEPL sens 1 '!AI156</f>
        <v>0</v>
      </c>
      <c r="O422" s="161">
        <f>'VITESSEPL sens 1 '!AK156</f>
        <v>82</v>
      </c>
      <c r="P422" s="161">
        <f>'VITESSEPL sens 1 '!AJ156</f>
        <v>12</v>
      </c>
      <c r="Q422" s="238">
        <f t="shared" si="42"/>
        <v>0.5714285714285714</v>
      </c>
    </row>
    <row r="423" spans="1:17" x14ac:dyDescent="0.25">
      <c r="A423" s="233">
        <v>0.33333333333333298</v>
      </c>
      <c r="B423" s="234" t="s">
        <v>2</v>
      </c>
      <c r="C423" s="235">
        <f>'VITESSEVL sens 1 '!X157</f>
        <v>1</v>
      </c>
      <c r="D423" s="161">
        <f>'VITESSEVL sens 1 '!Y157</f>
        <v>0</v>
      </c>
      <c r="E423" s="161">
        <f>'VITESSEVL sens 1 '!Z157</f>
        <v>0</v>
      </c>
      <c r="F423" s="161">
        <f>'VITESSEVL sens 1 '!AA157</f>
        <v>0</v>
      </c>
      <c r="G423" s="161">
        <f>'VITESSEVL sens 1 '!AB157</f>
        <v>1</v>
      </c>
      <c r="H423" s="161">
        <f>'VITESSEVL sens 1 '!AC157</f>
        <v>5</v>
      </c>
      <c r="I423" s="161">
        <f>'VITESSEVL sens 1 '!AD157</f>
        <v>13</v>
      </c>
      <c r="J423" s="161">
        <f>'VITESSEVL sens 1 '!AE157</f>
        <v>6</v>
      </c>
      <c r="K423" s="161">
        <f>'VITESSEVL sens 1 '!AF157</f>
        <v>8</v>
      </c>
      <c r="L423" s="161">
        <f>'VITESSEVL sens 1 '!AG157</f>
        <v>1</v>
      </c>
      <c r="M423" s="161">
        <f>'VITESSEVL sens 1 '!AH157</f>
        <v>2</v>
      </c>
      <c r="N423" s="240">
        <f>'VITESSEVL sens 1 '!AI157</f>
        <v>0</v>
      </c>
      <c r="O423" s="161">
        <f>'VITESSEVL sens 1 '!AK157</f>
        <v>90</v>
      </c>
      <c r="P423" s="161">
        <f>'VITESSEVL sens 1 '!AJ157</f>
        <v>30</v>
      </c>
      <c r="Q423" s="238">
        <f t="shared" si="42"/>
        <v>0.81081081081081086</v>
      </c>
    </row>
    <row r="424" spans="1:17" x14ac:dyDescent="0.25">
      <c r="A424" s="239"/>
      <c r="B424" s="234" t="s">
        <v>3</v>
      </c>
      <c r="C424" s="235">
        <f>'VITESSEPL sens 1 '!X157</f>
        <v>0</v>
      </c>
      <c r="D424" s="161">
        <f>'VITESSEPL sens 1 '!Y157</f>
        <v>0</v>
      </c>
      <c r="E424" s="161">
        <f>'VITESSEPL sens 1 '!Z157</f>
        <v>0</v>
      </c>
      <c r="F424" s="161">
        <f>'VITESSEPL sens 1 '!AA157</f>
        <v>0</v>
      </c>
      <c r="G424" s="161">
        <f>'VITESSEPL sens 1 '!AB157</f>
        <v>1</v>
      </c>
      <c r="H424" s="161">
        <f>'VITESSEPL sens 1 '!AC157</f>
        <v>7</v>
      </c>
      <c r="I424" s="161">
        <f>'VITESSEPL sens 1 '!AD157</f>
        <v>8</v>
      </c>
      <c r="J424" s="161">
        <f>'VITESSEPL sens 1 '!AE157</f>
        <v>2</v>
      </c>
      <c r="K424" s="161">
        <f>'VITESSEPL sens 1 '!AF157</f>
        <v>0</v>
      </c>
      <c r="L424" s="161">
        <f>'VITESSEPL sens 1 '!AG157</f>
        <v>0</v>
      </c>
      <c r="M424" s="161">
        <f>'VITESSEPL sens 1 '!AH157</f>
        <v>0</v>
      </c>
      <c r="N424" s="240">
        <f>'VITESSEPL sens 1 '!AI157</f>
        <v>0</v>
      </c>
      <c r="O424" s="161">
        <f>'VITESSEPL sens 1 '!AK157</f>
        <v>81</v>
      </c>
      <c r="P424" s="161">
        <f>'VITESSEPL sens 1 '!AJ157</f>
        <v>10</v>
      </c>
      <c r="Q424" s="238">
        <f t="shared" si="42"/>
        <v>0.55555555555555558</v>
      </c>
    </row>
    <row r="425" spans="1:17" x14ac:dyDescent="0.25">
      <c r="A425" s="233">
        <v>0.375</v>
      </c>
      <c r="B425" s="234" t="s">
        <v>2</v>
      </c>
      <c r="C425" s="235">
        <f>'VITESSEVL sens 1 '!X158</f>
        <v>0</v>
      </c>
      <c r="D425" s="161">
        <f>'VITESSEVL sens 1 '!Y158</f>
        <v>1</v>
      </c>
      <c r="E425" s="161">
        <f>'VITESSEVL sens 1 '!Z158</f>
        <v>0</v>
      </c>
      <c r="F425" s="161">
        <f>'VITESSEVL sens 1 '!AA158</f>
        <v>1</v>
      </c>
      <c r="G425" s="161">
        <f>'VITESSEVL sens 1 '!AB158</f>
        <v>0</v>
      </c>
      <c r="H425" s="161">
        <f>'VITESSEVL sens 1 '!AC158</f>
        <v>5</v>
      </c>
      <c r="I425" s="161">
        <f>'VITESSEVL sens 1 '!AD158</f>
        <v>9</v>
      </c>
      <c r="J425" s="161">
        <f>'VITESSEVL sens 1 '!AE158</f>
        <v>6</v>
      </c>
      <c r="K425" s="161">
        <f>'VITESSEVL sens 1 '!AF158</f>
        <v>6</v>
      </c>
      <c r="L425" s="161">
        <f>'VITESSEVL sens 1 '!AG158</f>
        <v>0</v>
      </c>
      <c r="M425" s="161">
        <f>'VITESSEVL sens 1 '!AH158</f>
        <v>0</v>
      </c>
      <c r="N425" s="240">
        <f>'VITESSEVL sens 1 '!AI158</f>
        <v>0</v>
      </c>
      <c r="O425" s="161">
        <f>'VITESSEVL sens 1 '!AK158</f>
        <v>87</v>
      </c>
      <c r="P425" s="161">
        <f>'VITESSEVL sens 1 '!AJ158</f>
        <v>21</v>
      </c>
      <c r="Q425" s="238">
        <f t="shared" si="42"/>
        <v>0.75</v>
      </c>
    </row>
    <row r="426" spans="1:17" x14ac:dyDescent="0.25">
      <c r="A426" s="239"/>
      <c r="B426" s="234" t="s">
        <v>3</v>
      </c>
      <c r="C426" s="235">
        <f>'VITESSEPL sens 1 '!X158</f>
        <v>0</v>
      </c>
      <c r="D426" s="161">
        <f>'VITESSEPL sens 1 '!Y158</f>
        <v>0</v>
      </c>
      <c r="E426" s="161">
        <f>'VITESSEPL sens 1 '!Z158</f>
        <v>0</v>
      </c>
      <c r="F426" s="161">
        <f>'VITESSEPL sens 1 '!AA158</f>
        <v>0</v>
      </c>
      <c r="G426" s="161">
        <f>'VITESSEPL sens 1 '!AB158</f>
        <v>1</v>
      </c>
      <c r="H426" s="161">
        <f>'VITESSEPL sens 1 '!AC158</f>
        <v>5</v>
      </c>
      <c r="I426" s="161">
        <f>'VITESSEPL sens 1 '!AD158</f>
        <v>7</v>
      </c>
      <c r="J426" s="161">
        <f>'VITESSEPL sens 1 '!AE158</f>
        <v>2</v>
      </c>
      <c r="K426" s="161">
        <f>'VITESSEPL sens 1 '!AF158</f>
        <v>0</v>
      </c>
      <c r="L426" s="161">
        <f>'VITESSEPL sens 1 '!AG158</f>
        <v>0</v>
      </c>
      <c r="M426" s="161">
        <f>'VITESSEPL sens 1 '!AH158</f>
        <v>1</v>
      </c>
      <c r="N426" s="240">
        <f>'VITESSEPL sens 1 '!AI158</f>
        <v>0</v>
      </c>
      <c r="O426" s="161">
        <f>'VITESSEPL sens 1 '!AK158</f>
        <v>84</v>
      </c>
      <c r="P426" s="161">
        <f>'VITESSEPL sens 1 '!AJ158</f>
        <v>10</v>
      </c>
      <c r="Q426" s="238">
        <f t="shared" si="42"/>
        <v>0.625</v>
      </c>
    </row>
    <row r="427" spans="1:17" x14ac:dyDescent="0.25">
      <c r="A427" s="233">
        <v>0.41666666666666702</v>
      </c>
      <c r="B427" s="234" t="s">
        <v>2</v>
      </c>
      <c r="C427" s="235">
        <f>'VITESSEVL sens 1 '!X159</f>
        <v>0</v>
      </c>
      <c r="D427" s="161">
        <f>'VITESSEVL sens 1 '!Y159</f>
        <v>0</v>
      </c>
      <c r="E427" s="161">
        <f>'VITESSEVL sens 1 '!Z159</f>
        <v>1</v>
      </c>
      <c r="F427" s="161">
        <f>'VITESSEVL sens 1 '!AA159</f>
        <v>1</v>
      </c>
      <c r="G427" s="161">
        <f>'VITESSEVL sens 1 '!AB159</f>
        <v>2</v>
      </c>
      <c r="H427" s="161">
        <f>'VITESSEVL sens 1 '!AC159</f>
        <v>5</v>
      </c>
      <c r="I427" s="161">
        <f>'VITESSEVL sens 1 '!AD159</f>
        <v>7</v>
      </c>
      <c r="J427" s="161">
        <f>'VITESSEVL sens 1 '!AE159</f>
        <v>6</v>
      </c>
      <c r="K427" s="161">
        <f>'VITESSEVL sens 1 '!AF159</f>
        <v>2</v>
      </c>
      <c r="L427" s="161">
        <f>'VITESSEVL sens 1 '!AG159</f>
        <v>4</v>
      </c>
      <c r="M427" s="161">
        <f>'VITESSEVL sens 1 '!AH159</f>
        <v>0</v>
      </c>
      <c r="N427" s="240">
        <f>'VITESSEVL sens 1 '!AI159</f>
        <v>0</v>
      </c>
      <c r="O427" s="161">
        <f>'VITESSEVL sens 1 '!AK159</f>
        <v>87</v>
      </c>
      <c r="P427" s="161">
        <f>'VITESSEVL sens 1 '!AJ159</f>
        <v>19</v>
      </c>
      <c r="Q427" s="238">
        <f t="shared" si="42"/>
        <v>0.6785714285714286</v>
      </c>
    </row>
    <row r="428" spans="1:17" x14ac:dyDescent="0.25">
      <c r="A428" s="239"/>
      <c r="B428" s="234" t="s">
        <v>3</v>
      </c>
      <c r="C428" s="235">
        <f>'VITESSEPL sens 1 '!X159</f>
        <v>0</v>
      </c>
      <c r="D428" s="161">
        <f>'VITESSEPL sens 1 '!Y159</f>
        <v>0</v>
      </c>
      <c r="E428" s="161">
        <f>'VITESSEPL sens 1 '!Z159</f>
        <v>0</v>
      </c>
      <c r="F428" s="161">
        <f>'VITESSEPL sens 1 '!AA159</f>
        <v>0</v>
      </c>
      <c r="G428" s="161">
        <f>'VITESSEPL sens 1 '!AB159</f>
        <v>4</v>
      </c>
      <c r="H428" s="161">
        <f>'VITESSEPL sens 1 '!AC159</f>
        <v>6</v>
      </c>
      <c r="I428" s="161">
        <f>'VITESSEPL sens 1 '!AD159</f>
        <v>15</v>
      </c>
      <c r="J428" s="161">
        <f>'VITESSEPL sens 1 '!AE159</f>
        <v>1</v>
      </c>
      <c r="K428" s="161">
        <f>'VITESSEPL sens 1 '!AF159</f>
        <v>0</v>
      </c>
      <c r="L428" s="161">
        <f>'VITESSEPL sens 1 '!AG159</f>
        <v>0</v>
      </c>
      <c r="M428" s="161">
        <f>'VITESSEPL sens 1 '!AH159</f>
        <v>0</v>
      </c>
      <c r="N428" s="240">
        <f>'VITESSEPL sens 1 '!AI159</f>
        <v>0</v>
      </c>
      <c r="O428" s="161">
        <f>'VITESSEPL sens 1 '!AK159</f>
        <v>80</v>
      </c>
      <c r="P428" s="161">
        <f>'VITESSEPL sens 1 '!AJ159</f>
        <v>16</v>
      </c>
      <c r="Q428" s="238">
        <f t="shared" si="42"/>
        <v>0.61538461538461542</v>
      </c>
    </row>
    <row r="429" spans="1:17" x14ac:dyDescent="0.25">
      <c r="A429" s="233">
        <v>0.45833333333333298</v>
      </c>
      <c r="B429" s="234" t="s">
        <v>2</v>
      </c>
      <c r="C429" s="235">
        <f>'VITESSEVL sens 1 '!X160</f>
        <v>1</v>
      </c>
      <c r="D429" s="161">
        <f>'VITESSEVL sens 1 '!Y160</f>
        <v>1</v>
      </c>
      <c r="E429" s="161">
        <f>'VITESSEVL sens 1 '!Z160</f>
        <v>0</v>
      </c>
      <c r="F429" s="161">
        <f>'VITESSEVL sens 1 '!AA160</f>
        <v>0</v>
      </c>
      <c r="G429" s="161">
        <f>'VITESSEVL sens 1 '!AB160</f>
        <v>3</v>
      </c>
      <c r="H429" s="161">
        <f>'VITESSEVL sens 1 '!AC160</f>
        <v>2</v>
      </c>
      <c r="I429" s="161">
        <f>'VITESSEVL sens 1 '!AD160</f>
        <v>7</v>
      </c>
      <c r="J429" s="161">
        <f>'VITESSEVL sens 1 '!AE160</f>
        <v>6</v>
      </c>
      <c r="K429" s="161">
        <f>'VITESSEVL sens 1 '!AF160</f>
        <v>7</v>
      </c>
      <c r="L429" s="161">
        <f>'VITESSEVL sens 1 '!AG160</f>
        <v>1</v>
      </c>
      <c r="M429" s="161">
        <f>'VITESSEVL sens 1 '!AH160</f>
        <v>0</v>
      </c>
      <c r="N429" s="240">
        <f>'VITESSEVL sens 1 '!AI160</f>
        <v>0</v>
      </c>
      <c r="O429" s="161">
        <f>'VITESSEVL sens 1 '!AK160</f>
        <v>86</v>
      </c>
      <c r="P429" s="161">
        <f>'VITESSEVL sens 1 '!AJ160</f>
        <v>21</v>
      </c>
      <c r="Q429" s="238">
        <f t="shared" si="42"/>
        <v>0.75</v>
      </c>
    </row>
    <row r="430" spans="1:17" x14ac:dyDescent="0.25">
      <c r="A430" s="239"/>
      <c r="B430" s="234" t="s">
        <v>3</v>
      </c>
      <c r="C430" s="235">
        <f>'VITESSEPL sens 1 '!X160</f>
        <v>0</v>
      </c>
      <c r="D430" s="161">
        <f>'VITESSEPL sens 1 '!Y160</f>
        <v>0</v>
      </c>
      <c r="E430" s="161">
        <f>'VITESSEPL sens 1 '!Z160</f>
        <v>0</v>
      </c>
      <c r="F430" s="161">
        <f>'VITESSEPL sens 1 '!AA160</f>
        <v>0</v>
      </c>
      <c r="G430" s="161">
        <f>'VITESSEPL sens 1 '!AB160</f>
        <v>2</v>
      </c>
      <c r="H430" s="161">
        <f>'VITESSEPL sens 1 '!AC160</f>
        <v>7</v>
      </c>
      <c r="I430" s="161">
        <f>'VITESSEPL sens 1 '!AD160</f>
        <v>12</v>
      </c>
      <c r="J430" s="161">
        <f>'VITESSEPL sens 1 '!AE160</f>
        <v>3</v>
      </c>
      <c r="K430" s="161">
        <f>'VITESSEPL sens 1 '!AF160</f>
        <v>0</v>
      </c>
      <c r="L430" s="161">
        <f>'VITESSEPL sens 1 '!AG160</f>
        <v>0</v>
      </c>
      <c r="M430" s="161">
        <f>'VITESSEPL sens 1 '!AH160</f>
        <v>0</v>
      </c>
      <c r="N430" s="240">
        <f>'VITESSEPL sens 1 '!AI160</f>
        <v>0</v>
      </c>
      <c r="O430" s="161">
        <f>'VITESSEPL sens 1 '!AK160</f>
        <v>82</v>
      </c>
      <c r="P430" s="161">
        <f>'VITESSEPL sens 1 '!AJ160</f>
        <v>15</v>
      </c>
      <c r="Q430" s="238">
        <f t="shared" si="42"/>
        <v>0.625</v>
      </c>
    </row>
    <row r="431" spans="1:17" x14ac:dyDescent="0.25">
      <c r="A431" s="233">
        <v>0.5</v>
      </c>
      <c r="B431" s="234" t="s">
        <v>2</v>
      </c>
      <c r="C431" s="235">
        <f>'VITESSEVL sens 1 '!X161</f>
        <v>0</v>
      </c>
      <c r="D431" s="161">
        <f>'VITESSEVL sens 1 '!Y161</f>
        <v>0</v>
      </c>
      <c r="E431" s="161">
        <f>'VITESSEVL sens 1 '!Z161</f>
        <v>0</v>
      </c>
      <c r="F431" s="161">
        <f>'VITESSEVL sens 1 '!AA161</f>
        <v>0</v>
      </c>
      <c r="G431" s="161">
        <f>'VITESSEVL sens 1 '!AB161</f>
        <v>3</v>
      </c>
      <c r="H431" s="161">
        <f>'VITESSEVL sens 1 '!AC161</f>
        <v>4</v>
      </c>
      <c r="I431" s="161">
        <f>'VITESSEVL sens 1 '!AD161</f>
        <v>5</v>
      </c>
      <c r="J431" s="161">
        <f>'VITESSEVL sens 1 '!AE161</f>
        <v>8</v>
      </c>
      <c r="K431" s="161">
        <f>'VITESSEVL sens 1 '!AF161</f>
        <v>5</v>
      </c>
      <c r="L431" s="161">
        <f>'VITESSEVL sens 1 '!AG161</f>
        <v>3</v>
      </c>
      <c r="M431" s="161">
        <f>'VITESSEVL sens 1 '!AH161</f>
        <v>3</v>
      </c>
      <c r="N431" s="240">
        <f>'VITESSEVL sens 1 '!AI161</f>
        <v>0</v>
      </c>
      <c r="O431" s="161">
        <f>'VITESSEVL sens 1 '!AK161</f>
        <v>94</v>
      </c>
      <c r="P431" s="161">
        <f>'VITESSEVL sens 1 '!AJ161</f>
        <v>24</v>
      </c>
      <c r="Q431" s="238">
        <f t="shared" si="42"/>
        <v>0.77419354838709675</v>
      </c>
    </row>
    <row r="432" spans="1:17" x14ac:dyDescent="0.25">
      <c r="A432" s="239"/>
      <c r="B432" s="234" t="s">
        <v>3</v>
      </c>
      <c r="C432" s="235">
        <f>'VITESSEPL sens 1 '!X161</f>
        <v>0</v>
      </c>
      <c r="D432" s="161">
        <f>'VITESSEPL sens 1 '!Y161</f>
        <v>0</v>
      </c>
      <c r="E432" s="161">
        <f>'VITESSEPL sens 1 '!Z161</f>
        <v>0</v>
      </c>
      <c r="F432" s="161">
        <f>'VITESSEPL sens 1 '!AA161</f>
        <v>0</v>
      </c>
      <c r="G432" s="161">
        <f>'VITESSEPL sens 1 '!AB161</f>
        <v>1</v>
      </c>
      <c r="H432" s="161">
        <f>'VITESSEPL sens 1 '!AC161</f>
        <v>3</v>
      </c>
      <c r="I432" s="161">
        <f>'VITESSEPL sens 1 '!AD161</f>
        <v>9</v>
      </c>
      <c r="J432" s="161">
        <f>'VITESSEPL sens 1 '!AE161</f>
        <v>5</v>
      </c>
      <c r="K432" s="161">
        <f>'VITESSEPL sens 1 '!AF161</f>
        <v>1</v>
      </c>
      <c r="L432" s="161">
        <f>'VITESSEPL sens 1 '!AG161</f>
        <v>1</v>
      </c>
      <c r="M432" s="161">
        <f>'VITESSEPL sens 1 '!AH161</f>
        <v>0</v>
      </c>
      <c r="N432" s="240">
        <f>'VITESSEPL sens 1 '!AI161</f>
        <v>0</v>
      </c>
      <c r="O432" s="161">
        <f>'VITESSEPL sens 1 '!AK161</f>
        <v>88</v>
      </c>
      <c r="P432" s="161">
        <f>'VITESSEPL sens 1 '!AJ161</f>
        <v>16</v>
      </c>
      <c r="Q432" s="238">
        <f t="shared" si="42"/>
        <v>0.8</v>
      </c>
    </row>
    <row r="433" spans="1:17" x14ac:dyDescent="0.25">
      <c r="A433" s="233">
        <v>0.54166666666666696</v>
      </c>
      <c r="B433" s="234" t="s">
        <v>2</v>
      </c>
      <c r="C433" s="235">
        <f>'VITESSEVL sens 1 '!X162</f>
        <v>0</v>
      </c>
      <c r="D433" s="161">
        <f>'VITESSEVL sens 1 '!Y162</f>
        <v>1</v>
      </c>
      <c r="E433" s="161">
        <f>'VITESSEVL sens 1 '!Z162</f>
        <v>0</v>
      </c>
      <c r="F433" s="161">
        <f>'VITESSEVL sens 1 '!AA162</f>
        <v>0</v>
      </c>
      <c r="G433" s="161">
        <f>'VITESSEVL sens 1 '!AB162</f>
        <v>0</v>
      </c>
      <c r="H433" s="161">
        <f>'VITESSEVL sens 1 '!AC162</f>
        <v>6</v>
      </c>
      <c r="I433" s="161">
        <f>'VITESSEVL sens 1 '!AD162</f>
        <v>11</v>
      </c>
      <c r="J433" s="161">
        <f>'VITESSEVL sens 1 '!AE162</f>
        <v>6</v>
      </c>
      <c r="K433" s="161">
        <f>'VITESSEVL sens 1 '!AF162</f>
        <v>2</v>
      </c>
      <c r="L433" s="161">
        <f>'VITESSEVL sens 1 '!AG162</f>
        <v>3</v>
      </c>
      <c r="M433" s="161">
        <f>'VITESSEVL sens 1 '!AH162</f>
        <v>0</v>
      </c>
      <c r="N433" s="240">
        <f>'VITESSEVL sens 1 '!AI162</f>
        <v>0</v>
      </c>
      <c r="O433" s="161">
        <f>'VITESSEVL sens 1 '!AK162</f>
        <v>88</v>
      </c>
      <c r="P433" s="161">
        <f>'VITESSEVL sens 1 '!AJ162</f>
        <v>22</v>
      </c>
      <c r="Q433" s="238">
        <f t="shared" si="42"/>
        <v>0.75862068965517238</v>
      </c>
    </row>
    <row r="434" spans="1:17" x14ac:dyDescent="0.25">
      <c r="A434" s="239"/>
      <c r="B434" s="234" t="s">
        <v>3</v>
      </c>
      <c r="C434" s="235">
        <f>'VITESSEPL sens 1 '!X162</f>
        <v>0</v>
      </c>
      <c r="D434" s="161">
        <f>'VITESSEPL sens 1 '!Y162</f>
        <v>0</v>
      </c>
      <c r="E434" s="161">
        <f>'VITESSEPL sens 1 '!Z162</f>
        <v>0</v>
      </c>
      <c r="F434" s="161">
        <f>'VITESSEPL sens 1 '!AA162</f>
        <v>0</v>
      </c>
      <c r="G434" s="161">
        <f>'VITESSEPL sens 1 '!AB162</f>
        <v>2</v>
      </c>
      <c r="H434" s="161">
        <f>'VITESSEPL sens 1 '!AC162</f>
        <v>10</v>
      </c>
      <c r="I434" s="161">
        <f>'VITESSEPL sens 1 '!AD162</f>
        <v>3</v>
      </c>
      <c r="J434" s="161">
        <f>'VITESSEPL sens 1 '!AE162</f>
        <v>1</v>
      </c>
      <c r="K434" s="161">
        <f>'VITESSEPL sens 1 '!AF162</f>
        <v>0</v>
      </c>
      <c r="L434" s="161">
        <f>'VITESSEPL sens 1 '!AG162</f>
        <v>0</v>
      </c>
      <c r="M434" s="161">
        <f>'VITESSEPL sens 1 '!AH162</f>
        <v>1</v>
      </c>
      <c r="N434" s="240">
        <f>'VITESSEPL sens 1 '!AI162</f>
        <v>0</v>
      </c>
      <c r="O434" s="161">
        <f>'VITESSEPL sens 1 '!AK162</f>
        <v>80</v>
      </c>
      <c r="P434" s="161">
        <f>'VITESSEPL sens 1 '!AJ162</f>
        <v>5</v>
      </c>
      <c r="Q434" s="238">
        <f t="shared" si="42"/>
        <v>0.29411764705882354</v>
      </c>
    </row>
    <row r="435" spans="1:17" x14ac:dyDescent="0.25">
      <c r="A435" s="233">
        <v>0.58333333333333304</v>
      </c>
      <c r="B435" s="234" t="s">
        <v>2</v>
      </c>
      <c r="C435" s="235">
        <f>'VITESSEVL sens 1 '!X163</f>
        <v>2</v>
      </c>
      <c r="D435" s="161">
        <f>'VITESSEVL sens 1 '!Y163</f>
        <v>1</v>
      </c>
      <c r="E435" s="161">
        <f>'VITESSEVL sens 1 '!Z163</f>
        <v>1</v>
      </c>
      <c r="F435" s="161">
        <f>'VITESSEVL sens 1 '!AA163</f>
        <v>1</v>
      </c>
      <c r="G435" s="161">
        <f>'VITESSEVL sens 1 '!AB163</f>
        <v>0</v>
      </c>
      <c r="H435" s="161">
        <f>'VITESSEVL sens 1 '!AC163</f>
        <v>5</v>
      </c>
      <c r="I435" s="161">
        <f>'VITESSEVL sens 1 '!AD163</f>
        <v>6</v>
      </c>
      <c r="J435" s="161">
        <f>'VITESSEVL sens 1 '!AE163</f>
        <v>7</v>
      </c>
      <c r="K435" s="161">
        <f>'VITESSEVL sens 1 '!AF163</f>
        <v>3</v>
      </c>
      <c r="L435" s="161">
        <f>'VITESSEVL sens 1 '!AG163</f>
        <v>2</v>
      </c>
      <c r="M435" s="161">
        <f>'VITESSEVL sens 1 '!AH163</f>
        <v>1</v>
      </c>
      <c r="N435" s="240">
        <f>'VITESSEVL sens 1 '!AI163</f>
        <v>0</v>
      </c>
      <c r="O435" s="161">
        <f>'VITESSEVL sens 1 '!AK163</f>
        <v>82</v>
      </c>
      <c r="P435" s="161">
        <f>'VITESSEVL sens 1 '!AJ163</f>
        <v>19</v>
      </c>
      <c r="Q435" s="238">
        <f t="shared" si="42"/>
        <v>0.65517241379310343</v>
      </c>
    </row>
    <row r="436" spans="1:17" x14ac:dyDescent="0.25">
      <c r="A436" s="239"/>
      <c r="B436" s="234" t="s">
        <v>3</v>
      </c>
      <c r="C436" s="235">
        <f>'VITESSEPL sens 1 '!X163</f>
        <v>0</v>
      </c>
      <c r="D436" s="161">
        <f>'VITESSEPL sens 1 '!Y163</f>
        <v>0</v>
      </c>
      <c r="E436" s="161">
        <f>'VITESSEPL sens 1 '!Z163</f>
        <v>0</v>
      </c>
      <c r="F436" s="161">
        <f>'VITESSEPL sens 1 '!AA163</f>
        <v>0</v>
      </c>
      <c r="G436" s="161">
        <f>'VITESSEPL sens 1 '!AB163</f>
        <v>2</v>
      </c>
      <c r="H436" s="161">
        <f>'VITESSEPL sens 1 '!AC163</f>
        <v>6</v>
      </c>
      <c r="I436" s="161">
        <f>'VITESSEPL sens 1 '!AD163</f>
        <v>9</v>
      </c>
      <c r="J436" s="161">
        <f>'VITESSEPL sens 1 '!AE163</f>
        <v>2</v>
      </c>
      <c r="K436" s="161">
        <f>'VITESSEPL sens 1 '!AF163</f>
        <v>1</v>
      </c>
      <c r="L436" s="161">
        <f>'VITESSEPL sens 1 '!AG163</f>
        <v>0</v>
      </c>
      <c r="M436" s="161">
        <f>'VITESSEPL sens 1 '!AH163</f>
        <v>0</v>
      </c>
      <c r="N436" s="240">
        <f>'VITESSEPL sens 1 '!AI163</f>
        <v>0</v>
      </c>
      <c r="O436" s="161">
        <f>'VITESSEPL sens 1 '!AK163</f>
        <v>82</v>
      </c>
      <c r="P436" s="161">
        <f>'VITESSEPL sens 1 '!AJ163</f>
        <v>12</v>
      </c>
      <c r="Q436" s="238">
        <f t="shared" si="42"/>
        <v>0.6</v>
      </c>
    </row>
    <row r="437" spans="1:17" x14ac:dyDescent="0.25">
      <c r="A437" s="233">
        <v>0.625</v>
      </c>
      <c r="B437" s="234" t="s">
        <v>2</v>
      </c>
      <c r="C437" s="235">
        <f>'VITESSEVL sens 1 '!X164</f>
        <v>2</v>
      </c>
      <c r="D437" s="161">
        <f>'VITESSEVL sens 1 '!Y164</f>
        <v>0</v>
      </c>
      <c r="E437" s="161">
        <f>'VITESSEVL sens 1 '!Z164</f>
        <v>3</v>
      </c>
      <c r="F437" s="161">
        <f>'VITESSEVL sens 1 '!AA164</f>
        <v>0</v>
      </c>
      <c r="G437" s="161">
        <f>'VITESSEVL sens 1 '!AB164</f>
        <v>2</v>
      </c>
      <c r="H437" s="161">
        <f>'VITESSEVL sens 1 '!AC164</f>
        <v>13</v>
      </c>
      <c r="I437" s="161">
        <f>'VITESSEVL sens 1 '!AD164</f>
        <v>5</v>
      </c>
      <c r="J437" s="161">
        <f>'VITESSEVL sens 1 '!AE164</f>
        <v>5</v>
      </c>
      <c r="K437" s="161">
        <f>'VITESSEVL sens 1 '!AF164</f>
        <v>2</v>
      </c>
      <c r="L437" s="161">
        <f>'VITESSEVL sens 1 '!AG164</f>
        <v>0</v>
      </c>
      <c r="M437" s="161">
        <f>'VITESSEVL sens 1 '!AH164</f>
        <v>0</v>
      </c>
      <c r="N437" s="240">
        <f>'VITESSEVL sens 1 '!AI164</f>
        <v>0</v>
      </c>
      <c r="O437" s="161">
        <f>'VITESSEVL sens 1 '!AK164</f>
        <v>74</v>
      </c>
      <c r="P437" s="161">
        <f>'VITESSEVL sens 1 '!AJ164</f>
        <v>12</v>
      </c>
      <c r="Q437" s="238">
        <f t="shared" si="42"/>
        <v>0.375</v>
      </c>
    </row>
    <row r="438" spans="1:17" x14ac:dyDescent="0.25">
      <c r="A438" s="239"/>
      <c r="B438" s="234" t="s">
        <v>3</v>
      </c>
      <c r="C438" s="235">
        <f>'VITESSEPL sens 1 '!X164</f>
        <v>0</v>
      </c>
      <c r="D438" s="161">
        <f>'VITESSEPL sens 1 '!Y164</f>
        <v>0</v>
      </c>
      <c r="E438" s="161">
        <f>'VITESSEPL sens 1 '!Z164</f>
        <v>0</v>
      </c>
      <c r="F438" s="161">
        <f>'VITESSEPL sens 1 '!AA164</f>
        <v>0</v>
      </c>
      <c r="G438" s="161">
        <f>'VITESSEPL sens 1 '!AB164</f>
        <v>1</v>
      </c>
      <c r="H438" s="161">
        <f>'VITESSEPL sens 1 '!AC164</f>
        <v>6</v>
      </c>
      <c r="I438" s="161">
        <f>'VITESSEPL sens 1 '!AD164</f>
        <v>13</v>
      </c>
      <c r="J438" s="161">
        <f>'VITESSEPL sens 1 '!AE164</f>
        <v>1</v>
      </c>
      <c r="K438" s="161">
        <f>'VITESSEPL sens 1 '!AF164</f>
        <v>0</v>
      </c>
      <c r="L438" s="161">
        <f>'VITESSEPL sens 1 '!AG164</f>
        <v>1</v>
      </c>
      <c r="M438" s="161">
        <f>'VITESSEPL sens 1 '!AH164</f>
        <v>0</v>
      </c>
      <c r="N438" s="240">
        <f>'VITESSEPL sens 1 '!AI164</f>
        <v>0</v>
      </c>
      <c r="O438" s="161">
        <f>'VITESSEPL sens 1 '!AK164</f>
        <v>83</v>
      </c>
      <c r="P438" s="161">
        <f>'VITESSEPL sens 1 '!AJ164</f>
        <v>15</v>
      </c>
      <c r="Q438" s="238">
        <f t="shared" si="42"/>
        <v>0.68181818181818177</v>
      </c>
    </row>
    <row r="439" spans="1:17" x14ac:dyDescent="0.25">
      <c r="A439" s="233">
        <v>0.66666666666666696</v>
      </c>
      <c r="B439" s="234" t="s">
        <v>2</v>
      </c>
      <c r="C439" s="235">
        <f>'VITESSEVL sens 1 '!X165</f>
        <v>2</v>
      </c>
      <c r="D439" s="161">
        <f>'VITESSEVL sens 1 '!Y165</f>
        <v>0</v>
      </c>
      <c r="E439" s="161">
        <f>'VITESSEVL sens 1 '!Z165</f>
        <v>0</v>
      </c>
      <c r="F439" s="161">
        <f>'VITESSEVL sens 1 '!AA165</f>
        <v>1</v>
      </c>
      <c r="G439" s="161">
        <f>'VITESSEVL sens 1 '!AB165</f>
        <v>2</v>
      </c>
      <c r="H439" s="161">
        <f>'VITESSEVL sens 1 '!AC165</f>
        <v>6</v>
      </c>
      <c r="I439" s="161">
        <f>'VITESSEVL sens 1 '!AD165</f>
        <v>10</v>
      </c>
      <c r="J439" s="161">
        <f>'VITESSEVL sens 1 '!AE165</f>
        <v>9</v>
      </c>
      <c r="K439" s="161">
        <f>'VITESSEVL sens 1 '!AF165</f>
        <v>5</v>
      </c>
      <c r="L439" s="161">
        <f>'VITESSEVL sens 1 '!AG165</f>
        <v>3</v>
      </c>
      <c r="M439" s="161">
        <f>'VITESSEVL sens 1 '!AH165</f>
        <v>1</v>
      </c>
      <c r="N439" s="240">
        <f>'VITESSEVL sens 1 '!AI165</f>
        <v>0</v>
      </c>
      <c r="O439" s="161">
        <f>'VITESSEVL sens 1 '!AK165</f>
        <v>86</v>
      </c>
      <c r="P439" s="161">
        <f>'VITESSEVL sens 1 '!AJ165</f>
        <v>28</v>
      </c>
      <c r="Q439" s="238">
        <f t="shared" si="42"/>
        <v>0.71794871794871795</v>
      </c>
    </row>
    <row r="440" spans="1:17" x14ac:dyDescent="0.25">
      <c r="A440" s="239"/>
      <c r="B440" s="234" t="s">
        <v>3</v>
      </c>
      <c r="C440" s="235">
        <f>'VITESSEPL sens 1 '!X165</f>
        <v>0</v>
      </c>
      <c r="D440" s="161">
        <f>'VITESSEPL sens 1 '!Y165</f>
        <v>0</v>
      </c>
      <c r="E440" s="161">
        <f>'VITESSEPL sens 1 '!Z165</f>
        <v>0</v>
      </c>
      <c r="F440" s="161">
        <f>'VITESSEPL sens 1 '!AA165</f>
        <v>1</v>
      </c>
      <c r="G440" s="161">
        <f>'VITESSEPL sens 1 '!AB165</f>
        <v>0</v>
      </c>
      <c r="H440" s="161">
        <f>'VITESSEPL sens 1 '!AC165</f>
        <v>7</v>
      </c>
      <c r="I440" s="161">
        <f>'VITESSEPL sens 1 '!AD165</f>
        <v>15</v>
      </c>
      <c r="J440" s="161">
        <f>'VITESSEPL sens 1 '!AE165</f>
        <v>2</v>
      </c>
      <c r="K440" s="161">
        <f>'VITESSEPL sens 1 '!AF165</f>
        <v>0</v>
      </c>
      <c r="L440" s="161">
        <f>'VITESSEPL sens 1 '!AG165</f>
        <v>0</v>
      </c>
      <c r="M440" s="161">
        <f>'VITESSEPL sens 1 '!AH165</f>
        <v>0</v>
      </c>
      <c r="N440" s="240">
        <f>'VITESSEPL sens 1 '!AI165</f>
        <v>0</v>
      </c>
      <c r="O440" s="161">
        <f>'VITESSEPL sens 1 '!AK165</f>
        <v>82</v>
      </c>
      <c r="P440" s="161">
        <f>'VITESSEPL sens 1 '!AJ165</f>
        <v>17</v>
      </c>
      <c r="Q440" s="238">
        <f t="shared" si="42"/>
        <v>0.68</v>
      </c>
    </row>
    <row r="441" spans="1:17" x14ac:dyDescent="0.25">
      <c r="A441" s="233">
        <v>0.70833333333333304</v>
      </c>
      <c r="B441" s="234" t="s">
        <v>2</v>
      </c>
      <c r="C441" s="235">
        <f>'VITESSEVL sens 1 '!X166</f>
        <v>1</v>
      </c>
      <c r="D441" s="161">
        <f>'VITESSEVL sens 1 '!Y166</f>
        <v>0</v>
      </c>
      <c r="E441" s="161">
        <f>'VITESSEVL sens 1 '!Z166</f>
        <v>1</v>
      </c>
      <c r="F441" s="161">
        <f>'VITESSEVL sens 1 '!AA166</f>
        <v>0</v>
      </c>
      <c r="G441" s="161">
        <f>'VITESSEVL sens 1 '!AB166</f>
        <v>2</v>
      </c>
      <c r="H441" s="161">
        <f>'VITESSEVL sens 1 '!AC166</f>
        <v>5</v>
      </c>
      <c r="I441" s="161">
        <f>'VITESSEVL sens 1 '!AD166</f>
        <v>7</v>
      </c>
      <c r="J441" s="161">
        <f>'VITESSEVL sens 1 '!AE166</f>
        <v>9</v>
      </c>
      <c r="K441" s="161">
        <f>'VITESSEVL sens 1 '!AF166</f>
        <v>5</v>
      </c>
      <c r="L441" s="161">
        <f>'VITESSEVL sens 1 '!AG166</f>
        <v>2</v>
      </c>
      <c r="M441" s="161">
        <f>'VITESSEVL sens 1 '!AH166</f>
        <v>1</v>
      </c>
      <c r="N441" s="240">
        <f>'VITESSEVL sens 1 '!AI166</f>
        <v>0</v>
      </c>
      <c r="O441" s="161">
        <f>'VITESSEVL sens 1 '!AK166</f>
        <v>88</v>
      </c>
      <c r="P441" s="161">
        <f>'VITESSEVL sens 1 '!AJ166</f>
        <v>24</v>
      </c>
      <c r="Q441" s="238">
        <f t="shared" si="42"/>
        <v>0.72727272727272729</v>
      </c>
    </row>
    <row r="442" spans="1:17" x14ac:dyDescent="0.25">
      <c r="A442" s="239"/>
      <c r="B442" s="234" t="s">
        <v>3</v>
      </c>
      <c r="C442" s="235">
        <f>'VITESSEPL sens 1 '!X166</f>
        <v>0</v>
      </c>
      <c r="D442" s="161">
        <f>'VITESSEPL sens 1 '!Y166</f>
        <v>0</v>
      </c>
      <c r="E442" s="161">
        <f>'VITESSEPL sens 1 '!Z166</f>
        <v>0</v>
      </c>
      <c r="F442" s="161">
        <f>'VITESSEPL sens 1 '!AA166</f>
        <v>0</v>
      </c>
      <c r="G442" s="161">
        <f>'VITESSEPL sens 1 '!AB166</f>
        <v>4</v>
      </c>
      <c r="H442" s="161">
        <f>'VITESSEPL sens 1 '!AC166</f>
        <v>1</v>
      </c>
      <c r="I442" s="161">
        <f>'VITESSEPL sens 1 '!AD166</f>
        <v>15</v>
      </c>
      <c r="J442" s="161">
        <f>'VITESSEPL sens 1 '!AE166</f>
        <v>3</v>
      </c>
      <c r="K442" s="161">
        <f>'VITESSEPL sens 1 '!AF166</f>
        <v>1</v>
      </c>
      <c r="L442" s="161">
        <f>'VITESSEPL sens 1 '!AG166</f>
        <v>1</v>
      </c>
      <c r="M442" s="161">
        <f>'VITESSEPL sens 1 '!AH166</f>
        <v>0</v>
      </c>
      <c r="N442" s="240">
        <f>'VITESSEPL sens 1 '!AI166</f>
        <v>0</v>
      </c>
      <c r="O442" s="161">
        <f>'VITESSEPL sens 1 '!AK166</f>
        <v>85</v>
      </c>
      <c r="P442" s="161">
        <f>'VITESSEPL sens 1 '!AJ166</f>
        <v>20</v>
      </c>
      <c r="Q442" s="238">
        <f t="shared" si="42"/>
        <v>0.8</v>
      </c>
    </row>
    <row r="443" spans="1:17" x14ac:dyDescent="0.25">
      <c r="A443" s="233">
        <v>0.75</v>
      </c>
      <c r="B443" s="234" t="s">
        <v>2</v>
      </c>
      <c r="C443" s="235">
        <f>'VITESSEVL sens 1 '!X167</f>
        <v>0</v>
      </c>
      <c r="D443" s="161">
        <f>'VITESSEVL sens 1 '!Y167</f>
        <v>0</v>
      </c>
      <c r="E443" s="161">
        <f>'VITESSEVL sens 1 '!Z167</f>
        <v>0</v>
      </c>
      <c r="F443" s="161">
        <f>'VITESSEVL sens 1 '!AA167</f>
        <v>0</v>
      </c>
      <c r="G443" s="161">
        <f>'VITESSEVL sens 1 '!AB167</f>
        <v>0</v>
      </c>
      <c r="H443" s="161">
        <f>'VITESSEVL sens 1 '!AC167</f>
        <v>3</v>
      </c>
      <c r="I443" s="161">
        <f>'VITESSEVL sens 1 '!AD167</f>
        <v>13</v>
      </c>
      <c r="J443" s="161">
        <f>'VITESSEVL sens 1 '!AE167</f>
        <v>5</v>
      </c>
      <c r="K443" s="161">
        <f>'VITESSEVL sens 1 '!AF167</f>
        <v>8</v>
      </c>
      <c r="L443" s="161">
        <f>'VITESSEVL sens 1 '!AG167</f>
        <v>2</v>
      </c>
      <c r="M443" s="161">
        <f>'VITESSEVL sens 1 '!AH167</f>
        <v>2</v>
      </c>
      <c r="N443" s="240">
        <f>'VITESSEVL sens 1 '!AI167</f>
        <v>0</v>
      </c>
      <c r="O443" s="161">
        <f>'VITESSEVL sens 1 '!AK167</f>
        <v>95</v>
      </c>
      <c r="P443" s="161">
        <f>'VITESSEVL sens 1 '!AJ167</f>
        <v>30</v>
      </c>
      <c r="Q443" s="238">
        <f t="shared" si="42"/>
        <v>0.90909090909090906</v>
      </c>
    </row>
    <row r="444" spans="1:17" x14ac:dyDescent="0.25">
      <c r="A444" s="239"/>
      <c r="B444" s="234" t="s">
        <v>3</v>
      </c>
      <c r="C444" s="235">
        <f>'VITESSEPL sens 1 '!X167</f>
        <v>0</v>
      </c>
      <c r="D444" s="161">
        <f>'VITESSEPL sens 1 '!Y167</f>
        <v>0</v>
      </c>
      <c r="E444" s="161">
        <f>'VITESSEPL sens 1 '!Z167</f>
        <v>0</v>
      </c>
      <c r="F444" s="161">
        <f>'VITESSEPL sens 1 '!AA167</f>
        <v>0</v>
      </c>
      <c r="G444" s="161">
        <f>'VITESSEPL sens 1 '!AB167</f>
        <v>1</v>
      </c>
      <c r="H444" s="161">
        <f>'VITESSEPL sens 1 '!AC167</f>
        <v>2</v>
      </c>
      <c r="I444" s="161">
        <f>'VITESSEPL sens 1 '!AD167</f>
        <v>2</v>
      </c>
      <c r="J444" s="161">
        <f>'VITESSEPL sens 1 '!AE167</f>
        <v>2</v>
      </c>
      <c r="K444" s="161">
        <f>'VITESSEPL sens 1 '!AF167</f>
        <v>1</v>
      </c>
      <c r="L444" s="161">
        <f>'VITESSEPL sens 1 '!AG167</f>
        <v>0</v>
      </c>
      <c r="M444" s="161">
        <f>'VITESSEPL sens 1 '!AH167</f>
        <v>0</v>
      </c>
      <c r="N444" s="240">
        <f>'VITESSEPL sens 1 '!AI167</f>
        <v>0</v>
      </c>
      <c r="O444" s="161">
        <f>'VITESSEPL sens 1 '!AK167</f>
        <v>85</v>
      </c>
      <c r="P444" s="161">
        <f>'VITESSEPL sens 1 '!AJ167</f>
        <v>5</v>
      </c>
      <c r="Q444" s="238">
        <f t="shared" si="42"/>
        <v>0.625</v>
      </c>
    </row>
    <row r="445" spans="1:17" x14ac:dyDescent="0.25">
      <c r="A445" s="233">
        <v>0.79166666666666696</v>
      </c>
      <c r="B445" s="234" t="s">
        <v>2</v>
      </c>
      <c r="C445" s="235">
        <f>'VITESSEVL sens 1 '!X168</f>
        <v>0</v>
      </c>
      <c r="D445" s="161">
        <f>'VITESSEVL sens 1 '!Y168</f>
        <v>0</v>
      </c>
      <c r="E445" s="161">
        <f>'VITESSEVL sens 1 '!Z168</f>
        <v>1</v>
      </c>
      <c r="F445" s="161">
        <f>'VITESSEVL sens 1 '!AA168</f>
        <v>0</v>
      </c>
      <c r="G445" s="161">
        <f>'VITESSEVL sens 1 '!AB168</f>
        <v>1</v>
      </c>
      <c r="H445" s="161">
        <f>'VITESSEVL sens 1 '!AC168</f>
        <v>7</v>
      </c>
      <c r="I445" s="161">
        <f>'VITESSEVL sens 1 '!AD168</f>
        <v>6</v>
      </c>
      <c r="J445" s="161">
        <f>'VITESSEVL sens 1 '!AE168</f>
        <v>7</v>
      </c>
      <c r="K445" s="161">
        <f>'VITESSEVL sens 1 '!AF168</f>
        <v>3</v>
      </c>
      <c r="L445" s="161">
        <f>'VITESSEVL sens 1 '!AG168</f>
        <v>3</v>
      </c>
      <c r="M445" s="161">
        <f>'VITESSEVL sens 1 '!AH168</f>
        <v>0</v>
      </c>
      <c r="N445" s="240">
        <f>'VITESSEVL sens 1 '!AI168</f>
        <v>0</v>
      </c>
      <c r="O445" s="161">
        <f>'VITESSEVL sens 1 '!AK168</f>
        <v>88</v>
      </c>
      <c r="P445" s="161">
        <f>'VITESSEVL sens 1 '!AJ168</f>
        <v>19</v>
      </c>
      <c r="Q445" s="238">
        <f t="shared" si="42"/>
        <v>0.6785714285714286</v>
      </c>
    </row>
    <row r="446" spans="1:17" x14ac:dyDescent="0.25">
      <c r="A446" s="239"/>
      <c r="B446" s="234" t="s">
        <v>3</v>
      </c>
      <c r="C446" s="235">
        <f>'VITESSEPL sens 1 '!X168</f>
        <v>0</v>
      </c>
      <c r="D446" s="161">
        <f>'VITESSEPL sens 1 '!Y168</f>
        <v>0</v>
      </c>
      <c r="E446" s="161">
        <f>'VITESSEPL sens 1 '!Z168</f>
        <v>0</v>
      </c>
      <c r="F446" s="161">
        <f>'VITESSEPL sens 1 '!AA168</f>
        <v>0</v>
      </c>
      <c r="G446" s="161">
        <f>'VITESSEPL sens 1 '!AB168</f>
        <v>0</v>
      </c>
      <c r="H446" s="161">
        <f>'VITESSEPL sens 1 '!AC168</f>
        <v>1</v>
      </c>
      <c r="I446" s="161">
        <f>'VITESSEPL sens 1 '!AD168</f>
        <v>4</v>
      </c>
      <c r="J446" s="161">
        <f>'VITESSEPL sens 1 '!AE168</f>
        <v>1</v>
      </c>
      <c r="K446" s="161">
        <f>'VITESSEPL sens 1 '!AF168</f>
        <v>0</v>
      </c>
      <c r="L446" s="161">
        <f>'VITESSEPL sens 1 '!AG168</f>
        <v>0</v>
      </c>
      <c r="M446" s="161">
        <f>'VITESSEPL sens 1 '!AH168</f>
        <v>0</v>
      </c>
      <c r="N446" s="240">
        <f>'VITESSEPL sens 1 '!AI168</f>
        <v>0</v>
      </c>
      <c r="O446" s="161">
        <f>'VITESSEPL sens 1 '!AK168</f>
        <v>85</v>
      </c>
      <c r="P446" s="161">
        <f>'VITESSEPL sens 1 '!AJ168</f>
        <v>5</v>
      </c>
      <c r="Q446" s="238">
        <f t="shared" si="42"/>
        <v>0.83333333333333337</v>
      </c>
    </row>
    <row r="447" spans="1:17" x14ac:dyDescent="0.25">
      <c r="A447" s="233">
        <v>0.83333333333333304</v>
      </c>
      <c r="B447" s="234" t="s">
        <v>2</v>
      </c>
      <c r="C447" s="235">
        <f>'VITESSEVL sens 1 '!X169</f>
        <v>0</v>
      </c>
      <c r="D447" s="161">
        <f>'VITESSEVL sens 1 '!Y169</f>
        <v>0</v>
      </c>
      <c r="E447" s="161">
        <f>'VITESSEVL sens 1 '!Z169</f>
        <v>0</v>
      </c>
      <c r="F447" s="161">
        <f>'VITESSEVL sens 1 '!AA169</f>
        <v>0</v>
      </c>
      <c r="G447" s="161">
        <f>'VITESSEVL sens 1 '!AB169</f>
        <v>1</v>
      </c>
      <c r="H447" s="161">
        <f>'VITESSEVL sens 1 '!AC169</f>
        <v>1</v>
      </c>
      <c r="I447" s="161">
        <f>'VITESSEVL sens 1 '!AD169</f>
        <v>4</v>
      </c>
      <c r="J447" s="161">
        <f>'VITESSEVL sens 1 '!AE169</f>
        <v>3</v>
      </c>
      <c r="K447" s="161">
        <f>'VITESSEVL sens 1 '!AF169</f>
        <v>3</v>
      </c>
      <c r="L447" s="161">
        <f>'VITESSEVL sens 1 '!AG169</f>
        <v>0</v>
      </c>
      <c r="M447" s="161">
        <f>'VITESSEVL sens 1 '!AH169</f>
        <v>1</v>
      </c>
      <c r="N447" s="240">
        <f>'VITESSEVL sens 1 '!AI169</f>
        <v>0</v>
      </c>
      <c r="O447" s="161">
        <f>'VITESSEVL sens 1 '!AK169</f>
        <v>93</v>
      </c>
      <c r="P447" s="161">
        <f>'VITESSEVL sens 1 '!AJ169</f>
        <v>11</v>
      </c>
      <c r="Q447" s="238">
        <f t="shared" si="42"/>
        <v>0.84615384615384615</v>
      </c>
    </row>
    <row r="448" spans="1:17" x14ac:dyDescent="0.25">
      <c r="A448" s="239"/>
      <c r="B448" s="234" t="s">
        <v>3</v>
      </c>
      <c r="C448" s="235">
        <f>'VITESSEPL sens 1 '!X169</f>
        <v>0</v>
      </c>
      <c r="D448" s="161">
        <f>'VITESSEPL sens 1 '!Y169</f>
        <v>0</v>
      </c>
      <c r="E448" s="161">
        <f>'VITESSEPL sens 1 '!Z169</f>
        <v>0</v>
      </c>
      <c r="F448" s="161">
        <f>'VITESSEPL sens 1 '!AA169</f>
        <v>0</v>
      </c>
      <c r="G448" s="161">
        <f>'VITESSEPL sens 1 '!AB169</f>
        <v>0</v>
      </c>
      <c r="H448" s="161">
        <f>'VITESSEPL sens 1 '!AC169</f>
        <v>2</v>
      </c>
      <c r="I448" s="161">
        <f>'VITESSEPL sens 1 '!AD169</f>
        <v>3</v>
      </c>
      <c r="J448" s="161">
        <f>'VITESSEPL sens 1 '!AE169</f>
        <v>0</v>
      </c>
      <c r="K448" s="161">
        <f>'VITESSEPL sens 1 '!AF169</f>
        <v>0</v>
      </c>
      <c r="L448" s="161">
        <f>'VITESSEPL sens 1 '!AG169</f>
        <v>0</v>
      </c>
      <c r="M448" s="161">
        <f>'VITESSEPL sens 1 '!AH169</f>
        <v>0</v>
      </c>
      <c r="N448" s="240">
        <f>'VITESSEPL sens 1 '!AI169</f>
        <v>0</v>
      </c>
      <c r="O448" s="161">
        <f>'VITESSEPL sens 1 '!AK169</f>
        <v>81</v>
      </c>
      <c r="P448" s="161">
        <f>'VITESSEPL sens 1 '!AJ169</f>
        <v>3</v>
      </c>
      <c r="Q448" s="238">
        <f t="shared" si="42"/>
        <v>0.6</v>
      </c>
    </row>
    <row r="449" spans="1:17" x14ac:dyDescent="0.25">
      <c r="A449" s="233">
        <v>0.875</v>
      </c>
      <c r="B449" s="234" t="s">
        <v>2</v>
      </c>
      <c r="C449" s="235">
        <f>'VITESSEVL sens 1 '!X170</f>
        <v>0</v>
      </c>
      <c r="D449" s="161">
        <f>'VITESSEVL sens 1 '!Y170</f>
        <v>0</v>
      </c>
      <c r="E449" s="161">
        <f>'VITESSEVL sens 1 '!Z170</f>
        <v>0</v>
      </c>
      <c r="F449" s="161">
        <f>'VITESSEVL sens 1 '!AA170</f>
        <v>0</v>
      </c>
      <c r="G449" s="161">
        <f>'VITESSEVL sens 1 '!AB170</f>
        <v>0</v>
      </c>
      <c r="H449" s="161">
        <f>'VITESSEVL sens 1 '!AC170</f>
        <v>1</v>
      </c>
      <c r="I449" s="161">
        <f>'VITESSEVL sens 1 '!AD170</f>
        <v>2</v>
      </c>
      <c r="J449" s="161">
        <f>'VITESSEVL sens 1 '!AE170</f>
        <v>3</v>
      </c>
      <c r="K449" s="161">
        <f>'VITESSEVL sens 1 '!AF170</f>
        <v>0</v>
      </c>
      <c r="L449" s="161">
        <f>'VITESSEVL sens 1 '!AG170</f>
        <v>0</v>
      </c>
      <c r="M449" s="161">
        <f>'VITESSEVL sens 1 '!AH170</f>
        <v>0</v>
      </c>
      <c r="N449" s="240">
        <f>'VITESSEVL sens 1 '!AI170</f>
        <v>0</v>
      </c>
      <c r="O449" s="161">
        <f>'VITESSEVL sens 1 '!AK170</f>
        <v>88</v>
      </c>
      <c r="P449" s="161">
        <f>'VITESSEVL sens 1 '!AJ170</f>
        <v>5</v>
      </c>
      <c r="Q449" s="238">
        <f t="shared" si="42"/>
        <v>0.83333333333333337</v>
      </c>
    </row>
    <row r="450" spans="1:17" x14ac:dyDescent="0.25">
      <c r="A450" s="239"/>
      <c r="B450" s="234" t="s">
        <v>3</v>
      </c>
      <c r="C450" s="235">
        <f>'VITESSEPL sens 1 '!X170</f>
        <v>0</v>
      </c>
      <c r="D450" s="161">
        <f>'VITESSEPL sens 1 '!Y170</f>
        <v>0</v>
      </c>
      <c r="E450" s="161">
        <f>'VITESSEPL sens 1 '!Z170</f>
        <v>0</v>
      </c>
      <c r="F450" s="161">
        <f>'VITESSEPL sens 1 '!AA170</f>
        <v>0</v>
      </c>
      <c r="G450" s="161">
        <f>'VITESSEPL sens 1 '!AB170</f>
        <v>0</v>
      </c>
      <c r="H450" s="161">
        <f>'VITESSEPL sens 1 '!AC170</f>
        <v>0</v>
      </c>
      <c r="I450" s="161">
        <f>'VITESSEPL sens 1 '!AD170</f>
        <v>1</v>
      </c>
      <c r="J450" s="161">
        <f>'VITESSEPL sens 1 '!AE170</f>
        <v>0</v>
      </c>
      <c r="K450" s="161">
        <f>'VITESSEPL sens 1 '!AF170</f>
        <v>0</v>
      </c>
      <c r="L450" s="161">
        <f>'VITESSEPL sens 1 '!AG170</f>
        <v>0</v>
      </c>
      <c r="M450" s="161">
        <f>'VITESSEPL sens 1 '!AH170</f>
        <v>0</v>
      </c>
      <c r="N450" s="240">
        <f>'VITESSEPL sens 1 '!AI170</f>
        <v>0</v>
      </c>
      <c r="O450" s="161">
        <f>'VITESSEPL sens 1 '!AK170</f>
        <v>85</v>
      </c>
      <c r="P450" s="161">
        <f>'VITESSEPL sens 1 '!AJ170</f>
        <v>1</v>
      </c>
      <c r="Q450" s="238">
        <f t="shared" si="42"/>
        <v>1</v>
      </c>
    </row>
    <row r="451" spans="1:17" x14ac:dyDescent="0.25">
      <c r="A451" s="233">
        <v>0.91666666666666696</v>
      </c>
      <c r="B451" s="234" t="s">
        <v>2</v>
      </c>
      <c r="C451" s="235">
        <f>'VITESSEVL sens 1 '!X171</f>
        <v>0</v>
      </c>
      <c r="D451" s="161">
        <f>'VITESSEVL sens 1 '!Y171</f>
        <v>0</v>
      </c>
      <c r="E451" s="161">
        <f>'VITESSEVL sens 1 '!Z171</f>
        <v>0</v>
      </c>
      <c r="F451" s="161">
        <f>'VITESSEVL sens 1 '!AA171</f>
        <v>0</v>
      </c>
      <c r="G451" s="161">
        <f>'VITESSEVL sens 1 '!AB171</f>
        <v>0</v>
      </c>
      <c r="H451" s="161">
        <f>'VITESSEVL sens 1 '!AC171</f>
        <v>2</v>
      </c>
      <c r="I451" s="161">
        <f>'VITESSEVL sens 1 '!AD171</f>
        <v>2</v>
      </c>
      <c r="J451" s="161">
        <f>'VITESSEVL sens 1 '!AE171</f>
        <v>0</v>
      </c>
      <c r="K451" s="161">
        <f>'VITESSEVL sens 1 '!AF171</f>
        <v>2</v>
      </c>
      <c r="L451" s="161">
        <f>'VITESSEVL sens 1 '!AG171</f>
        <v>1</v>
      </c>
      <c r="M451" s="161">
        <f>'VITESSEVL sens 1 '!AH171</f>
        <v>0</v>
      </c>
      <c r="N451" s="240">
        <f>'VITESSEVL sens 1 '!AI171</f>
        <v>0</v>
      </c>
      <c r="O451" s="161">
        <f>'VITESSEVL sens 1 '!AK171</f>
        <v>92</v>
      </c>
      <c r="P451" s="161">
        <f>'VITESSEVL sens 1 '!AJ171</f>
        <v>5</v>
      </c>
      <c r="Q451" s="238">
        <f t="shared" si="42"/>
        <v>0.7142857142857143</v>
      </c>
    </row>
    <row r="452" spans="1:17" x14ac:dyDescent="0.25">
      <c r="A452" s="239"/>
      <c r="B452" s="234" t="s">
        <v>3</v>
      </c>
      <c r="C452" s="235">
        <f>'VITESSEPL sens 1 '!X171</f>
        <v>0</v>
      </c>
      <c r="D452" s="161">
        <f>'VITESSEPL sens 1 '!Y171</f>
        <v>0</v>
      </c>
      <c r="E452" s="161">
        <f>'VITESSEPL sens 1 '!Z171</f>
        <v>0</v>
      </c>
      <c r="F452" s="161">
        <f>'VITESSEPL sens 1 '!AA171</f>
        <v>0</v>
      </c>
      <c r="G452" s="161">
        <f>'VITESSEPL sens 1 '!AB171</f>
        <v>1</v>
      </c>
      <c r="H452" s="161">
        <f>'VITESSEPL sens 1 '!AC171</f>
        <v>1</v>
      </c>
      <c r="I452" s="161">
        <f>'VITESSEPL sens 1 '!AD171</f>
        <v>0</v>
      </c>
      <c r="J452" s="161">
        <f>'VITESSEPL sens 1 '!AE171</f>
        <v>1</v>
      </c>
      <c r="K452" s="161">
        <f>'VITESSEPL sens 1 '!AF171</f>
        <v>0</v>
      </c>
      <c r="L452" s="161">
        <f>'VITESSEPL sens 1 '!AG171</f>
        <v>0</v>
      </c>
      <c r="M452" s="161">
        <f>'VITESSEPL sens 1 '!AH171</f>
        <v>0</v>
      </c>
      <c r="N452" s="240">
        <f>'VITESSEPL sens 1 '!AI171</f>
        <v>0</v>
      </c>
      <c r="O452" s="161">
        <f>'VITESSEPL sens 1 '!AK171</f>
        <v>78</v>
      </c>
      <c r="P452" s="161">
        <f>'VITESSEPL sens 1 '!AJ171</f>
        <v>1</v>
      </c>
      <c r="Q452" s="238">
        <f t="shared" si="42"/>
        <v>0.33333333333333331</v>
      </c>
    </row>
    <row r="453" spans="1:17" x14ac:dyDescent="0.25">
      <c r="A453" s="233">
        <v>0.95833333333333304</v>
      </c>
      <c r="B453" s="234" t="s">
        <v>2</v>
      </c>
      <c r="C453" s="235">
        <f>'VITESSEVL sens 1 '!X172</f>
        <v>0</v>
      </c>
      <c r="D453" s="161">
        <f>'VITESSEVL sens 1 '!Y172</f>
        <v>0</v>
      </c>
      <c r="E453" s="161">
        <f>'VITESSEVL sens 1 '!Z172</f>
        <v>0</v>
      </c>
      <c r="F453" s="161">
        <f>'VITESSEVL sens 1 '!AA172</f>
        <v>0</v>
      </c>
      <c r="G453" s="161">
        <f>'VITESSEVL sens 1 '!AB172</f>
        <v>0</v>
      </c>
      <c r="H453" s="161">
        <f>'VITESSEVL sens 1 '!AC172</f>
        <v>0</v>
      </c>
      <c r="I453" s="161">
        <f>'VITESSEVL sens 1 '!AD172</f>
        <v>0</v>
      </c>
      <c r="J453" s="161">
        <f>'VITESSEVL sens 1 '!AE172</f>
        <v>0</v>
      </c>
      <c r="K453" s="161">
        <f>'VITESSEVL sens 1 '!AF172</f>
        <v>0</v>
      </c>
      <c r="L453" s="161">
        <f>'VITESSEVL sens 1 '!AG172</f>
        <v>0</v>
      </c>
      <c r="M453" s="161">
        <f>'VITESSEVL sens 1 '!AH172</f>
        <v>0</v>
      </c>
      <c r="N453" s="240">
        <f>'VITESSEVL sens 1 '!AI172</f>
        <v>0</v>
      </c>
      <c r="O453" s="161">
        <f>'VITESSEVL sens 1 '!AK172</f>
        <v>0</v>
      </c>
      <c r="P453" s="161">
        <f>'VITESSEVL sens 1 '!AJ172</f>
        <v>0</v>
      </c>
      <c r="Q453" s="238">
        <f t="shared" si="42"/>
        <v>0</v>
      </c>
    </row>
    <row r="454" spans="1:17" x14ac:dyDescent="0.25">
      <c r="A454" s="239"/>
      <c r="B454" s="231" t="s">
        <v>3</v>
      </c>
      <c r="C454" s="241">
        <f>'VITESSEPL sens 1 '!X172</f>
        <v>0</v>
      </c>
      <c r="D454" s="242">
        <f>'VITESSEPL sens 1 '!Y172</f>
        <v>0</v>
      </c>
      <c r="E454" s="242">
        <f>'VITESSEPL sens 1 '!Z172</f>
        <v>0</v>
      </c>
      <c r="F454" s="242">
        <f>'VITESSEPL sens 1 '!AA172</f>
        <v>0</v>
      </c>
      <c r="G454" s="242">
        <f>'VITESSEPL sens 1 '!AB172</f>
        <v>0</v>
      </c>
      <c r="H454" s="242">
        <f>'VITESSEPL sens 1 '!AC172</f>
        <v>0</v>
      </c>
      <c r="I454" s="242">
        <f>'VITESSEPL sens 1 '!AD172</f>
        <v>0</v>
      </c>
      <c r="J454" s="242">
        <f>'VITESSEPL sens 1 '!AE172</f>
        <v>0</v>
      </c>
      <c r="K454" s="242">
        <f>'VITESSEPL sens 1 '!AF172</f>
        <v>0</v>
      </c>
      <c r="L454" s="242">
        <f>'VITESSEPL sens 1 '!AG172</f>
        <v>0</v>
      </c>
      <c r="M454" s="242">
        <f>'VITESSEPL sens 1 '!AH172</f>
        <v>0</v>
      </c>
      <c r="N454" s="243">
        <f>'VITESSEPL sens 1 '!AI172</f>
        <v>0</v>
      </c>
      <c r="O454" s="161">
        <f>'VITESSEPL sens 1 '!AK172</f>
        <v>0</v>
      </c>
      <c r="P454" s="161">
        <f>'VITESSEPL sens 1 '!AJ172</f>
        <v>0</v>
      </c>
      <c r="Q454" s="244">
        <f t="shared" si="42"/>
        <v>0</v>
      </c>
    </row>
    <row r="455" spans="1:17" ht="9.9" customHeight="1" x14ac:dyDescent="0.25">
      <c r="A455" s="245" t="s">
        <v>53</v>
      </c>
      <c r="B455" s="278" t="s">
        <v>2</v>
      </c>
      <c r="C455" s="245">
        <f>C453+C451+C449+C447+C445+C443+C441+C439+C437+C435+C433+C431+C429+C427+C425+C423+C421+C419+C417+C415+C413+C411+C409+C407</f>
        <v>10</v>
      </c>
      <c r="D455" s="247">
        <f t="shared" ref="D455:N455" si="43">D453+D451+D449+D447+D445+D443+D441+D439+D437+D435+D433+D431+D429+D427+D425+D423+D421+D419+D417+D415+D413+D411+D409+D407</f>
        <v>5</v>
      </c>
      <c r="E455" s="247">
        <f t="shared" si="43"/>
        <v>11</v>
      </c>
      <c r="F455" s="247">
        <f t="shared" si="43"/>
        <v>6</v>
      </c>
      <c r="G455" s="247">
        <f t="shared" si="43"/>
        <v>19</v>
      </c>
      <c r="H455" s="247">
        <f t="shared" si="43"/>
        <v>85</v>
      </c>
      <c r="I455" s="247">
        <f t="shared" si="43"/>
        <v>131</v>
      </c>
      <c r="J455" s="247">
        <f t="shared" si="43"/>
        <v>101</v>
      </c>
      <c r="K455" s="247">
        <f t="shared" si="43"/>
        <v>76</v>
      </c>
      <c r="L455" s="247">
        <f t="shared" si="43"/>
        <v>27</v>
      </c>
      <c r="M455" s="247">
        <f t="shared" si="43"/>
        <v>15</v>
      </c>
      <c r="N455" s="247">
        <f t="shared" si="43"/>
        <v>0</v>
      </c>
      <c r="O455" s="247"/>
      <c r="P455" s="247"/>
      <c r="Q455" s="246"/>
    </row>
    <row r="456" spans="1:17" ht="9.9" customHeight="1" x14ac:dyDescent="0.25">
      <c r="A456" s="248" t="s">
        <v>3</v>
      </c>
      <c r="B456" s="277" t="s">
        <v>3</v>
      </c>
      <c r="C456" s="248">
        <f>C454+C452+C450+C448+C446+C444+C442+C440+C438+C436+C434+C432+C430+C428+C426+C424+C422+C420+C418+C416+C414+C412+C410+C408</f>
        <v>0</v>
      </c>
      <c r="D456" s="250">
        <f t="shared" ref="D456:N456" si="44">D454+D452+D450+D448+D446+D444+D442+D440+D438+D436+D434+D432+D430+D428+D426+D424+D422+D420+D418+D416+D414+D412+D410+D408</f>
        <v>0</v>
      </c>
      <c r="E456" s="250">
        <f t="shared" si="44"/>
        <v>0</v>
      </c>
      <c r="F456" s="250">
        <f t="shared" si="44"/>
        <v>3</v>
      </c>
      <c r="G456" s="250">
        <f t="shared" si="44"/>
        <v>26</v>
      </c>
      <c r="H456" s="250">
        <f t="shared" si="44"/>
        <v>79</v>
      </c>
      <c r="I456" s="250">
        <f t="shared" si="44"/>
        <v>133</v>
      </c>
      <c r="J456" s="250">
        <f t="shared" si="44"/>
        <v>35</v>
      </c>
      <c r="K456" s="250">
        <f t="shared" si="44"/>
        <v>6</v>
      </c>
      <c r="L456" s="250">
        <f t="shared" si="44"/>
        <v>3</v>
      </c>
      <c r="M456" s="250">
        <f t="shared" si="44"/>
        <v>2</v>
      </c>
      <c r="N456" s="250">
        <f t="shared" si="44"/>
        <v>0</v>
      </c>
      <c r="O456" s="250"/>
      <c r="P456" s="250"/>
      <c r="Q456" s="249"/>
    </row>
    <row r="457" spans="1:17" ht="9.9" customHeight="1" x14ac:dyDescent="0.25">
      <c r="A457" s="251" t="s">
        <v>136</v>
      </c>
      <c r="B457" s="275" t="s">
        <v>2</v>
      </c>
      <c r="C457" s="253">
        <f t="shared" ref="C457:N457" si="45">IF(SUM($C455:$N455)=0,0,C455/SUM($C455:$N455))</f>
        <v>2.0576131687242798E-2</v>
      </c>
      <c r="D457" s="254">
        <f t="shared" si="45"/>
        <v>1.0288065843621399E-2</v>
      </c>
      <c r="E457" s="254">
        <f t="shared" si="45"/>
        <v>2.2633744855967079E-2</v>
      </c>
      <c r="F457" s="254">
        <f t="shared" si="45"/>
        <v>1.2345679012345678E-2</v>
      </c>
      <c r="G457" s="254">
        <f t="shared" si="45"/>
        <v>3.9094650205761319E-2</v>
      </c>
      <c r="H457" s="254">
        <f t="shared" si="45"/>
        <v>0.17489711934156379</v>
      </c>
      <c r="I457" s="254">
        <f t="shared" si="45"/>
        <v>0.26954732510288065</v>
      </c>
      <c r="J457" s="254">
        <f t="shared" si="45"/>
        <v>0.20781893004115226</v>
      </c>
      <c r="K457" s="254">
        <f t="shared" si="45"/>
        <v>0.15637860082304528</v>
      </c>
      <c r="L457" s="254">
        <f t="shared" si="45"/>
        <v>5.5555555555555552E-2</v>
      </c>
      <c r="M457" s="254">
        <f t="shared" si="45"/>
        <v>3.0864197530864196E-2</v>
      </c>
      <c r="N457" s="254">
        <f t="shared" si="45"/>
        <v>0</v>
      </c>
      <c r="O457" s="131"/>
      <c r="P457" s="131"/>
      <c r="Q457" s="252"/>
    </row>
    <row r="458" spans="1:17" ht="9.9" customHeight="1" x14ac:dyDescent="0.25">
      <c r="A458" s="251" t="s">
        <v>3</v>
      </c>
      <c r="B458" s="275" t="s">
        <v>3</v>
      </c>
      <c r="C458" s="253">
        <f t="shared" ref="C458:N458" si="46">IF(SUM($C456:$N456)=0,0,C456/SUM($C456:$N456))</f>
        <v>0</v>
      </c>
      <c r="D458" s="254">
        <f t="shared" si="46"/>
        <v>0</v>
      </c>
      <c r="E458" s="254">
        <f t="shared" si="46"/>
        <v>0</v>
      </c>
      <c r="F458" s="254">
        <f t="shared" si="46"/>
        <v>1.0452961672473868E-2</v>
      </c>
      <c r="G458" s="254">
        <f t="shared" si="46"/>
        <v>9.0592334494773524E-2</v>
      </c>
      <c r="H458" s="254">
        <f t="shared" si="46"/>
        <v>0.27526132404181186</v>
      </c>
      <c r="I458" s="254">
        <f t="shared" si="46"/>
        <v>0.46341463414634149</v>
      </c>
      <c r="J458" s="254">
        <f t="shared" si="46"/>
        <v>0.12195121951219512</v>
      </c>
      <c r="K458" s="254">
        <f t="shared" si="46"/>
        <v>2.0905923344947737E-2</v>
      </c>
      <c r="L458" s="254">
        <f t="shared" si="46"/>
        <v>1.0452961672473868E-2</v>
      </c>
      <c r="M458" s="254">
        <f t="shared" si="46"/>
        <v>6.9686411149825784E-3</v>
      </c>
      <c r="N458" s="254">
        <f t="shared" si="46"/>
        <v>0</v>
      </c>
      <c r="O458" s="131"/>
      <c r="P458" s="131"/>
      <c r="Q458" s="252"/>
    </row>
    <row r="459" spans="1:17" ht="9.9" customHeight="1" x14ac:dyDescent="0.25">
      <c r="A459" s="248" t="s">
        <v>137</v>
      </c>
      <c r="B459" s="277" t="s">
        <v>2</v>
      </c>
      <c r="C459" s="255">
        <f>IF(SUM($C455:$N455)=0,0,SUM(NUIT7_VL1)/SUM($C455:$N455))</f>
        <v>0</v>
      </c>
      <c r="D459" s="256">
        <f>IF(SUM($C455:$N455)=0,0,SUM(NUIT7_VL2)/SUM($C455:$N455))</f>
        <v>0</v>
      </c>
      <c r="E459" s="256">
        <f>IF(SUM($C455:$N455)=0,0,SUM(NUIT7_VL3)/SUM($C455:$N455))</f>
        <v>4.11522633744856E-3</v>
      </c>
      <c r="F459" s="256">
        <f>IF(SUM($C455:$N455)=0,0,SUM(NUIT7_VL4)/SUM($C455:$N455))</f>
        <v>2.05761316872428E-3</v>
      </c>
      <c r="G459" s="256">
        <f>IF(SUM($C455:$N455)=0,0,SUM(NUIT7_VL5)/SUM($C455:$N455))</f>
        <v>0</v>
      </c>
      <c r="H459" s="256">
        <f>IF(SUM($C455:$N455)=0,0,SUM(NUIT7_VL6)/SUM($C455:$N455))</f>
        <v>2.0576131687242798E-2</v>
      </c>
      <c r="I459" s="256">
        <f>IF(SUM($C455:$N455)=0,0,SUM(NUIT7_VL7)/SUM($C455:$N455))</f>
        <v>2.6748971193415638E-2</v>
      </c>
      <c r="J459" s="256">
        <f>IF(SUM($C455:$N455)=0,0,SUM(NUIT7_VL8)/SUM($C455:$N455))</f>
        <v>1.2345679012345678E-2</v>
      </c>
      <c r="K459" s="256">
        <f>IF(SUM($C455:$N455)=0,0,SUM(NUIT7_VL9)/SUM($C455:$N455))</f>
        <v>2.0576131687242798E-2</v>
      </c>
      <c r="L459" s="256">
        <f>IF(SUM($C455:$N455)=0,0,SUM(NUIT7_VL10)/SUM($C455:$N455))</f>
        <v>6.1728395061728392E-3</v>
      </c>
      <c r="M459" s="256">
        <f>IF(SUM($C455:$N455)=0,0,SUM(NUIT7_VL11)/SUM($C455:$N455))</f>
        <v>2.05761316872428E-3</v>
      </c>
      <c r="N459" s="256">
        <f>IF(SUM($C455:$N455)=0,0,SUM(NUIT7_VL12)/SUM($C455:$N455))</f>
        <v>0</v>
      </c>
      <c r="O459" s="250"/>
      <c r="P459" s="250"/>
      <c r="Q459" s="249"/>
    </row>
    <row r="460" spans="1:17" ht="9.9" customHeight="1" x14ac:dyDescent="0.25">
      <c r="A460" s="248" t="s">
        <v>3</v>
      </c>
      <c r="B460" s="277" t="s">
        <v>3</v>
      </c>
      <c r="C460" s="255">
        <f>IF(SUM($C456:$N456)=0,0,SUM(Nuit7_PL1)/SUM($C456:$N456))</f>
        <v>0</v>
      </c>
      <c r="D460" s="256">
        <f>IF(SUM($C456:$N456)=0,0,SUM(Nuit7_PL2)/SUM($C456:$N456))</f>
        <v>0</v>
      </c>
      <c r="E460" s="256">
        <f>IF(SUM($C456:$N456)=0,0,SUM(Nuit7_PL3)/SUM($C456:$N456))</f>
        <v>0</v>
      </c>
      <c r="F460" s="256">
        <f>IF(SUM($C456:$N456)=0,0,SUM(Nuit7_PL4)/SUM($C456:$N456))</f>
        <v>3.4843205574912892E-3</v>
      </c>
      <c r="G460" s="256">
        <f>IF(SUM($C456:$N456)=0,0,SUM(Nuit7_PL5)/SUM($C456:$N456))</f>
        <v>1.7421602787456445E-2</v>
      </c>
      <c r="H460" s="256">
        <f>IF(SUM($C456:$N456)=0,0,SUM(Nuit7_PL6)/SUM($C456:$N456))</f>
        <v>2.4390243902439025E-2</v>
      </c>
      <c r="I460" s="256">
        <f>IF(SUM($C456:$N456)=0,0,SUM(Nuit7_PL7)/SUM($C456:$N456))</f>
        <v>2.4390243902439025E-2</v>
      </c>
      <c r="J460" s="256">
        <f>IF(SUM($C456:$N456)=0,0,SUM(Nuit7_PL8)/SUM($C456:$N456))</f>
        <v>1.7421602787456445E-2</v>
      </c>
      <c r="K460" s="256">
        <f>IF(SUM($C456:$N456)=0,0,SUM(Nuit7_PL9)/SUM($C456:$N456))</f>
        <v>3.4843205574912892E-3</v>
      </c>
      <c r="L460" s="256">
        <f>IF(SUM($C456:$N456)=0,0,SUM(Nuit6_PL10)/SUM($C456:$N456))</f>
        <v>0</v>
      </c>
      <c r="M460" s="256">
        <f>IF(SUM($C456:$N456)=0,0,SUM(Nuit7_PL11)/SUM($C456:$N456))</f>
        <v>0</v>
      </c>
      <c r="N460" s="256">
        <f>IF(SUM($C456:$N456)=0,0,SUM(Nuit7_PL12)/SUM($C456:$N456))</f>
        <v>0</v>
      </c>
      <c r="O460" s="250"/>
      <c r="P460" s="250"/>
      <c r="Q460" s="249"/>
    </row>
    <row r="461" spans="1:17" ht="9.9" customHeight="1" x14ac:dyDescent="0.25">
      <c r="A461" s="251" t="s">
        <v>120</v>
      </c>
      <c r="B461" s="275" t="s">
        <v>2</v>
      </c>
      <c r="C461" s="279">
        <f>IF(SUM($C455:$N455)=0,0,($C455-SUM(NUIT7_VL1))/SUM($C455:$N455))</f>
        <v>2.0576131687242798E-2</v>
      </c>
      <c r="D461" s="254">
        <f>IF(SUM($C455:$N455)=0,0,($D455-SUM(NUIT7_VL2))/SUM($C455:$N455))</f>
        <v>1.0288065843621399E-2</v>
      </c>
      <c r="E461" s="254">
        <f>IF(SUM($C455:$N455)=0,0,($E455-SUM(NUIT7_VL3))/SUM($C455:$N455))</f>
        <v>1.8518518518518517E-2</v>
      </c>
      <c r="F461" s="254">
        <f>IF(SUM($C455:$N455)=0,0,($F455-SUM(NUIT7_VL4))/SUM($C455:$N455))</f>
        <v>1.0288065843621399E-2</v>
      </c>
      <c r="G461" s="254">
        <f>IF(SUM($C455:$N455)=0,0,($G455-SUM(NUIT7_VL5))/SUM($C455:$N455))</f>
        <v>3.9094650205761319E-2</v>
      </c>
      <c r="H461" s="254">
        <f>IF(SUM($C455:$N455)=0,0,($H455-SUM(NUIT7_VL6))/SUM($C455:$N455))</f>
        <v>0.15432098765432098</v>
      </c>
      <c r="I461" s="254">
        <f>IF(SUM($C455:$N455)=0,0,($I455-SUM(NUIT7_VL7))/SUM($C455:$N455))</f>
        <v>0.24279835390946503</v>
      </c>
      <c r="J461" s="254">
        <f>IF(SUM($C455:$N455)=0,0,($J455-SUM(NUIT7_VL8))/SUM($C455:$N455))</f>
        <v>0.19547325102880658</v>
      </c>
      <c r="K461" s="254">
        <f>IF(SUM($C455:$N455)=0,0,($K455-SUM(NUIT7_VL9))/SUM($C455:$N455))</f>
        <v>0.13580246913580246</v>
      </c>
      <c r="L461" s="254">
        <f>IF(SUM($C455:$N455)=0,0,($L455-SUM(NUIT7_VL10))/SUM($C455:$N455))</f>
        <v>4.9382716049382713E-2</v>
      </c>
      <c r="M461" s="254">
        <f>IF(SUM($C455:$N455)=0,0,($M455-SUM(NUIT7_VL11))/SUM($C455:$N455))</f>
        <v>2.8806584362139918E-2</v>
      </c>
      <c r="N461" s="254">
        <f>IF(SUM($C455:$N455)=0,0,($N455-SUM(NUIT6_VL12))/SUM($C455:$N455))</f>
        <v>0</v>
      </c>
      <c r="O461" s="131"/>
      <c r="P461" s="131"/>
      <c r="Q461" s="252"/>
    </row>
    <row r="462" spans="1:17" ht="9.9" customHeight="1" x14ac:dyDescent="0.25">
      <c r="A462" s="251" t="s">
        <v>3</v>
      </c>
      <c r="B462" s="275" t="s">
        <v>3</v>
      </c>
      <c r="C462" s="279">
        <f>IF(SUM($C456:$N456)=0,0,($C456-SUM(Nuit7_PL1))/SUM($C456:$N456))</f>
        <v>0</v>
      </c>
      <c r="D462" s="254">
        <f>IF(SUM($C456:$N456)=0,0,($D456-SUM(Nuit7_PL2))/SUM($C456:$N456))</f>
        <v>0</v>
      </c>
      <c r="E462" s="254">
        <f>IF(SUM($C456:$N456)=0,0,($E456-SUM(Nuit7_PL3))/SUM($C456:$N456))</f>
        <v>0</v>
      </c>
      <c r="F462" s="254">
        <f>IF(SUM($C456:$N456)=0,0,($F456-SUM(Nuit7_PL4))/SUM($C456:$N456))</f>
        <v>6.9686411149825784E-3</v>
      </c>
      <c r="G462" s="254">
        <f>IF(SUM($C456:$N456)=0,0,($G456-SUM(Nuit7_PL5))/SUM($C456:$N456))</f>
        <v>7.3170731707317069E-2</v>
      </c>
      <c r="H462" s="254">
        <f>IF(SUM($C456:$N456)=0,0,($H456-SUM(Nuit7_PL6))/SUM($C456:$N456))</f>
        <v>0.25087108013937282</v>
      </c>
      <c r="I462" s="254">
        <f>IF(SUM($C456:$N456)=0,0,($I456-SUM(Nuit7_PL7))/SUM($C456:$N456))</f>
        <v>0.43902439024390244</v>
      </c>
      <c r="J462" s="254">
        <f>IF(SUM($C456:$N456)=0,0,($J456-SUM(Nuit7_PL8))/SUM($C456:$N456))</f>
        <v>0.10452961672473868</v>
      </c>
      <c r="K462" s="254">
        <f>IF(SUM($C456:$N456)=0,0,($K456-SUM(Nuit7_PL9))/SUM($C456:$N456))</f>
        <v>1.7421602787456445E-2</v>
      </c>
      <c r="L462" s="254">
        <f>IF(SUM($C456:$N456)=0,0,($L456-SUM(Nuit7_PL10))/SUM($C456:$N456))</f>
        <v>1.0452961672473868E-2</v>
      </c>
      <c r="M462" s="254">
        <f>IF(SUM($C456:$N456)=0,0,($M456-SUM(Nuit7_PL11))/SUM($C456:$N456))</f>
        <v>6.9686411149825784E-3</v>
      </c>
      <c r="N462" s="254">
        <f>IF(SUM($C456:$N456)=0,0,($N456-SUM(Nuit6_PL12))/SUM($C456:$N456))</f>
        <v>0</v>
      </c>
      <c r="O462" s="131"/>
      <c r="P462" s="131"/>
      <c r="Q462" s="252"/>
    </row>
    <row r="463" spans="1:17" ht="9.9" customHeight="1" x14ac:dyDescent="0.25">
      <c r="A463" s="248" t="s">
        <v>134</v>
      </c>
      <c r="B463" s="277" t="s">
        <v>2</v>
      </c>
      <c r="C463" s="258">
        <f t="shared" ref="C463:M464" si="47">C455/24</f>
        <v>0.41666666666666669</v>
      </c>
      <c r="D463" s="258">
        <f t="shared" si="47"/>
        <v>0.20833333333333334</v>
      </c>
      <c r="E463" s="258">
        <f t="shared" si="47"/>
        <v>0.45833333333333331</v>
      </c>
      <c r="F463" s="258">
        <f t="shared" si="47"/>
        <v>0.25</v>
      </c>
      <c r="G463" s="258">
        <f t="shared" si="47"/>
        <v>0.79166666666666663</v>
      </c>
      <c r="H463" s="258">
        <f t="shared" si="47"/>
        <v>3.5416666666666665</v>
      </c>
      <c r="I463" s="258">
        <f t="shared" si="47"/>
        <v>5.458333333333333</v>
      </c>
      <c r="J463" s="258">
        <f t="shared" si="47"/>
        <v>4.208333333333333</v>
      </c>
      <c r="K463" s="258">
        <f t="shared" si="47"/>
        <v>3.1666666666666665</v>
      </c>
      <c r="L463" s="258">
        <f t="shared" si="47"/>
        <v>1.125</v>
      </c>
      <c r="M463" s="258">
        <f t="shared" si="47"/>
        <v>0.625</v>
      </c>
      <c r="N463" s="258">
        <f>N455/96</f>
        <v>0</v>
      </c>
      <c r="O463" s="250"/>
      <c r="P463" s="250"/>
      <c r="Q463" s="249"/>
    </row>
    <row r="464" spans="1:17" ht="9.9" customHeight="1" x14ac:dyDescent="0.25">
      <c r="A464" s="259" t="s">
        <v>3</v>
      </c>
      <c r="B464" s="276" t="s">
        <v>3</v>
      </c>
      <c r="C464" s="258">
        <f t="shared" si="47"/>
        <v>0</v>
      </c>
      <c r="D464" s="258">
        <f t="shared" si="47"/>
        <v>0</v>
      </c>
      <c r="E464" s="258">
        <f t="shared" si="47"/>
        <v>0</v>
      </c>
      <c r="F464" s="258">
        <f t="shared" si="47"/>
        <v>0.125</v>
      </c>
      <c r="G464" s="258">
        <f t="shared" si="47"/>
        <v>1.0833333333333333</v>
      </c>
      <c r="H464" s="258">
        <f t="shared" si="47"/>
        <v>3.2916666666666665</v>
      </c>
      <c r="I464" s="258">
        <f t="shared" si="47"/>
        <v>5.541666666666667</v>
      </c>
      <c r="J464" s="258">
        <f t="shared" si="47"/>
        <v>1.4583333333333333</v>
      </c>
      <c r="K464" s="258">
        <f t="shared" si="47"/>
        <v>0.25</v>
      </c>
      <c r="L464" s="258">
        <f t="shared" si="47"/>
        <v>0.125</v>
      </c>
      <c r="M464" s="258">
        <f t="shared" si="47"/>
        <v>8.3333333333333329E-2</v>
      </c>
      <c r="N464" s="258">
        <f>N456/96</f>
        <v>0</v>
      </c>
      <c r="O464" s="261"/>
      <c r="P464" s="261"/>
      <c r="Q464" s="260"/>
    </row>
    <row r="465" spans="1:17" ht="9.9" customHeight="1" x14ac:dyDescent="0.25">
      <c r="A465" s="385" t="s">
        <v>138</v>
      </c>
      <c r="B465" s="386"/>
      <c r="C465" s="386"/>
      <c r="D465" s="387"/>
      <c r="E465" s="385" t="s">
        <v>139</v>
      </c>
      <c r="F465" s="386"/>
      <c r="G465" s="386"/>
      <c r="H465" s="387"/>
      <c r="I465" s="385" t="s">
        <v>110</v>
      </c>
      <c r="J465" s="386"/>
      <c r="K465" s="387"/>
      <c r="L465" s="385" t="s">
        <v>140</v>
      </c>
      <c r="M465" s="386"/>
      <c r="N465" s="387"/>
      <c r="O465" s="385" t="s">
        <v>109</v>
      </c>
      <c r="P465" s="386"/>
      <c r="Q465" s="387"/>
    </row>
    <row r="466" spans="1:17" ht="9.9" customHeight="1" x14ac:dyDescent="0.25">
      <c r="A466" s="248" t="s">
        <v>2</v>
      </c>
      <c r="B466" s="396">
        <f>SUM(C455:N455)</f>
        <v>486</v>
      </c>
      <c r="C466" s="396"/>
      <c r="D466" s="397"/>
      <c r="E466" s="248" t="s">
        <v>2</v>
      </c>
      <c r="F466" s="393">
        <f>Synthese!AC$18</f>
        <v>87</v>
      </c>
      <c r="G466" s="393"/>
      <c r="H466" s="394"/>
      <c r="I466" s="392">
        <f>S7</f>
        <v>106</v>
      </c>
      <c r="J466" s="393"/>
      <c r="K466" s="394"/>
      <c r="L466" s="392">
        <f>T7</f>
        <v>88</v>
      </c>
      <c r="M466" s="393"/>
      <c r="N466" s="394"/>
      <c r="O466" s="392">
        <f>U7</f>
        <v>73</v>
      </c>
      <c r="P466" s="393"/>
      <c r="Q466" s="394"/>
    </row>
    <row r="467" spans="1:17" ht="9.9" customHeight="1" x14ac:dyDescent="0.25">
      <c r="A467" s="259" t="s">
        <v>3</v>
      </c>
      <c r="B467" s="383">
        <f>SUM(C456:N456)</f>
        <v>287</v>
      </c>
      <c r="C467" s="383"/>
      <c r="D467" s="384"/>
      <c r="E467" s="259" t="s">
        <v>3</v>
      </c>
      <c r="F467" s="378">
        <f>Synthese!AD$18</f>
        <v>82</v>
      </c>
      <c r="G467" s="378"/>
      <c r="H467" s="379"/>
      <c r="I467" s="395">
        <f>S14</f>
        <v>91</v>
      </c>
      <c r="J467" s="378"/>
      <c r="K467" s="379"/>
      <c r="L467" s="395">
        <f>T14</f>
        <v>83</v>
      </c>
      <c r="M467" s="378"/>
      <c r="N467" s="379"/>
      <c r="O467" s="395">
        <f>U14</f>
        <v>72</v>
      </c>
      <c r="P467" s="378"/>
      <c r="Q467" s="379"/>
    </row>
    <row r="468" spans="1:17" ht="9.9" customHeight="1" x14ac:dyDescent="0.25">
      <c r="A468" s="385" t="s">
        <v>141</v>
      </c>
      <c r="B468" s="386"/>
      <c r="C468" s="386"/>
      <c r="D468" s="387"/>
      <c r="E468" s="385" t="s">
        <v>142</v>
      </c>
      <c r="F468" s="386"/>
      <c r="G468" s="386"/>
      <c r="H468" s="387"/>
      <c r="I468" s="380" t="s">
        <v>144</v>
      </c>
      <c r="J468" s="381"/>
      <c r="K468" s="382"/>
      <c r="L468" s="385" t="s">
        <v>145</v>
      </c>
      <c r="M468" s="386"/>
      <c r="N468" s="387"/>
      <c r="O468" s="385" t="s">
        <v>143</v>
      </c>
      <c r="P468" s="386"/>
      <c r="Q468" s="387"/>
    </row>
    <row r="469" spans="1:17" ht="9.9" customHeight="1" x14ac:dyDescent="0.25">
      <c r="A469" s="248" t="s">
        <v>2</v>
      </c>
      <c r="B469" s="396">
        <f>'Synthese debit'!Q$36-'Synthese debit'!R$36</f>
        <v>445</v>
      </c>
      <c r="C469" s="396"/>
      <c r="D469" s="397"/>
      <c r="E469" s="248" t="s">
        <v>2</v>
      </c>
      <c r="F469" s="396">
        <f>'Synthese debit'!T$33-'Synthese debit'!U$33</f>
        <v>46</v>
      </c>
      <c r="G469" s="396"/>
      <c r="H469" s="397"/>
      <c r="I469" s="262">
        <f>W7</f>
        <v>0.66666666666666663</v>
      </c>
      <c r="J469" s="250"/>
      <c r="K469" s="249">
        <f>V7</f>
        <v>39</v>
      </c>
      <c r="L469" s="262">
        <f>Y7</f>
        <v>0.16666666666666666</v>
      </c>
      <c r="M469" s="250"/>
      <c r="N469" s="249">
        <f>X7</f>
        <v>23</v>
      </c>
      <c r="O469" s="248" t="s">
        <v>2</v>
      </c>
      <c r="P469" s="271">
        <f>AH7</f>
        <v>19.624516541421801</v>
      </c>
      <c r="Q469" s="272"/>
    </row>
    <row r="470" spans="1:17" ht="9.9" customHeight="1" x14ac:dyDescent="0.25">
      <c r="A470" s="259" t="s">
        <v>3</v>
      </c>
      <c r="B470" s="383">
        <f>'Synthese debit'!O$36</f>
        <v>245</v>
      </c>
      <c r="C470" s="383"/>
      <c r="D470" s="384"/>
      <c r="E470" s="259" t="s">
        <v>3</v>
      </c>
      <c r="F470" s="383">
        <f>'Synthese debit'!R$33</f>
        <v>23</v>
      </c>
      <c r="G470" s="383"/>
      <c r="H470" s="384"/>
      <c r="I470" s="264">
        <f>AA7</f>
        <v>0.41666666666666669</v>
      </c>
      <c r="J470" s="261"/>
      <c r="K470" s="260">
        <f>Z7</f>
        <v>26</v>
      </c>
      <c r="L470" s="264">
        <f>AC7</f>
        <v>0.20833333333333334</v>
      </c>
      <c r="M470" s="261"/>
      <c r="N470" s="260">
        <f>AB7</f>
        <v>13</v>
      </c>
      <c r="O470" s="259" t="s">
        <v>3</v>
      </c>
      <c r="P470" s="273">
        <f>AI7</f>
        <v>10.381364422499001</v>
      </c>
      <c r="Q470" s="274"/>
    </row>
  </sheetData>
  <mergeCells count="263">
    <mergeCell ref="A465:D465"/>
    <mergeCell ref="E465:H465"/>
    <mergeCell ref="L405:L406"/>
    <mergeCell ref="M405:M406"/>
    <mergeCell ref="N405:N406"/>
    <mergeCell ref="P402:Q402"/>
    <mergeCell ref="P403:Q403"/>
    <mergeCell ref="B402:D402"/>
    <mergeCell ref="B403:D403"/>
    <mergeCell ref="P268:Q268"/>
    <mergeCell ref="P269:Q269"/>
    <mergeCell ref="O332:Q332"/>
    <mergeCell ref="O333:Q333"/>
    <mergeCell ref="L333:N333"/>
    <mergeCell ref="I332:K332"/>
    <mergeCell ref="I333:K333"/>
    <mergeCell ref="L332:N332"/>
    <mergeCell ref="B269:D269"/>
    <mergeCell ref="O331:Q331"/>
    <mergeCell ref="I331:K331"/>
    <mergeCell ref="L331:N331"/>
    <mergeCell ref="I338:I339"/>
    <mergeCell ref="J338:J339"/>
    <mergeCell ref="C338:C339"/>
    <mergeCell ref="D338:D339"/>
    <mergeCell ref="O63:Q63"/>
    <mergeCell ref="O66:Q66"/>
    <mergeCell ref="I66:K66"/>
    <mergeCell ref="I64:K64"/>
    <mergeCell ref="I65:K65"/>
    <mergeCell ref="L64:N64"/>
    <mergeCell ref="I63:K63"/>
    <mergeCell ref="O265:Q265"/>
    <mergeCell ref="L266:N266"/>
    <mergeCell ref="O266:Q266"/>
    <mergeCell ref="L65:N65"/>
    <mergeCell ref="O64:Q64"/>
    <mergeCell ref="O65:Q65"/>
    <mergeCell ref="L66:N66"/>
    <mergeCell ref="O199:Q199"/>
    <mergeCell ref="L198:N198"/>
    <mergeCell ref="L199:N199"/>
    <mergeCell ref="O130:Q130"/>
    <mergeCell ref="N137:N138"/>
    <mergeCell ref="C136:N136"/>
    <mergeCell ref="I137:I138"/>
    <mergeCell ref="J137:J138"/>
    <mergeCell ref="K137:K138"/>
    <mergeCell ref="C134:D134"/>
    <mergeCell ref="L70:L71"/>
    <mergeCell ref="A66:D66"/>
    <mergeCell ref="H3:H4"/>
    <mergeCell ref="F64:H64"/>
    <mergeCell ref="C2:N2"/>
    <mergeCell ref="C3:C4"/>
    <mergeCell ref="D3:D4"/>
    <mergeCell ref="E3:E4"/>
    <mergeCell ref="F3:F4"/>
    <mergeCell ref="K3:K4"/>
    <mergeCell ref="M3:M4"/>
    <mergeCell ref="N3:N4"/>
    <mergeCell ref="I3:I4"/>
    <mergeCell ref="J3:J4"/>
    <mergeCell ref="O131:Q131"/>
    <mergeCell ref="O132:Q132"/>
    <mergeCell ref="C70:C71"/>
    <mergeCell ref="D70:D71"/>
    <mergeCell ref="E70:E71"/>
    <mergeCell ref="F70:F71"/>
    <mergeCell ref="L3:L4"/>
    <mergeCell ref="C69:N69"/>
    <mergeCell ref="L63:N63"/>
    <mergeCell ref="A63:D63"/>
    <mergeCell ref="E63:H63"/>
    <mergeCell ref="G3:G4"/>
    <mergeCell ref="M70:M71"/>
    <mergeCell ref="N70:N71"/>
    <mergeCell ref="G70:G71"/>
    <mergeCell ref="H70:H71"/>
    <mergeCell ref="E66:H66"/>
    <mergeCell ref="I70:I71"/>
    <mergeCell ref="B64:D64"/>
    <mergeCell ref="B65:D65"/>
    <mergeCell ref="F67:H67"/>
    <mergeCell ref="F68:H68"/>
    <mergeCell ref="F65:H65"/>
    <mergeCell ref="J70:J71"/>
    <mergeCell ref="O198:Q198"/>
    <mergeCell ref="C135:D135"/>
    <mergeCell ref="A133:D133"/>
    <mergeCell ref="E133:H133"/>
    <mergeCell ref="F137:F138"/>
    <mergeCell ref="G137:G138"/>
    <mergeCell ref="H137:H138"/>
    <mergeCell ref="A197:D197"/>
    <mergeCell ref="E197:H197"/>
    <mergeCell ref="F198:H198"/>
    <mergeCell ref="B198:D198"/>
    <mergeCell ref="O133:Q133"/>
    <mergeCell ref="I133:K133"/>
    <mergeCell ref="L133:N133"/>
    <mergeCell ref="C137:C138"/>
    <mergeCell ref="D137:D138"/>
    <mergeCell ref="E137:E138"/>
    <mergeCell ref="F134:H134"/>
    <mergeCell ref="L137:L138"/>
    <mergeCell ref="M137:M138"/>
    <mergeCell ref="O197:Q197"/>
    <mergeCell ref="I198:K198"/>
    <mergeCell ref="O200:Q200"/>
    <mergeCell ref="I200:K200"/>
    <mergeCell ref="L200:N200"/>
    <mergeCell ref="L204:L205"/>
    <mergeCell ref="M204:M205"/>
    <mergeCell ref="N204:N205"/>
    <mergeCell ref="C203:N203"/>
    <mergeCell ref="B201:D201"/>
    <mergeCell ref="A200:D200"/>
    <mergeCell ref="E200:H200"/>
    <mergeCell ref="B202:D202"/>
    <mergeCell ref="F201:H201"/>
    <mergeCell ref="F202:H202"/>
    <mergeCell ref="O264:Q264"/>
    <mergeCell ref="I264:K264"/>
    <mergeCell ref="L264:N264"/>
    <mergeCell ref="A264:D264"/>
    <mergeCell ref="E264:H264"/>
    <mergeCell ref="J204:J205"/>
    <mergeCell ref="K204:K205"/>
    <mergeCell ref="B265:D265"/>
    <mergeCell ref="I265:K265"/>
    <mergeCell ref="G204:G205"/>
    <mergeCell ref="H204:H205"/>
    <mergeCell ref="C204:C205"/>
    <mergeCell ref="D204:D205"/>
    <mergeCell ref="E204:E205"/>
    <mergeCell ref="F204:F205"/>
    <mergeCell ref="F265:H265"/>
    <mergeCell ref="I204:I205"/>
    <mergeCell ref="L265:N265"/>
    <mergeCell ref="O267:Q267"/>
    <mergeCell ref="I267:K267"/>
    <mergeCell ref="L267:N267"/>
    <mergeCell ref="L271:L272"/>
    <mergeCell ref="M271:M272"/>
    <mergeCell ref="N271:N272"/>
    <mergeCell ref="C270:N270"/>
    <mergeCell ref="B332:D332"/>
    <mergeCell ref="A331:D331"/>
    <mergeCell ref="E331:H331"/>
    <mergeCell ref="K271:K272"/>
    <mergeCell ref="G271:G272"/>
    <mergeCell ref="H271:H272"/>
    <mergeCell ref="F271:F272"/>
    <mergeCell ref="I271:I272"/>
    <mergeCell ref="J271:J272"/>
    <mergeCell ref="F332:H332"/>
    <mergeCell ref="B268:D268"/>
    <mergeCell ref="A267:D267"/>
    <mergeCell ref="E267:H267"/>
    <mergeCell ref="O334:Q334"/>
    <mergeCell ref="I334:K334"/>
    <mergeCell ref="L334:N334"/>
    <mergeCell ref="L338:L339"/>
    <mergeCell ref="M338:M339"/>
    <mergeCell ref="N338:N339"/>
    <mergeCell ref="C337:N337"/>
    <mergeCell ref="G338:G339"/>
    <mergeCell ref="H338:H339"/>
    <mergeCell ref="O401:Q401"/>
    <mergeCell ref="I401:K401"/>
    <mergeCell ref="L401:N401"/>
    <mergeCell ref="O398:Q398"/>
    <mergeCell ref="I398:K398"/>
    <mergeCell ref="L398:N398"/>
    <mergeCell ref="I399:K399"/>
    <mergeCell ref="I400:K400"/>
    <mergeCell ref="L399:N399"/>
    <mergeCell ref="L400:N400"/>
    <mergeCell ref="O399:Q399"/>
    <mergeCell ref="O400:Q400"/>
    <mergeCell ref="L468:N468"/>
    <mergeCell ref="O465:Q465"/>
    <mergeCell ref="I465:K465"/>
    <mergeCell ref="L465:N465"/>
    <mergeCell ref="O466:Q466"/>
    <mergeCell ref="O467:Q467"/>
    <mergeCell ref="I466:K466"/>
    <mergeCell ref="I467:K467"/>
    <mergeCell ref="L466:N466"/>
    <mergeCell ref="L467:N467"/>
    <mergeCell ref="O468:Q468"/>
    <mergeCell ref="I468:K468"/>
    <mergeCell ref="B67:D67"/>
    <mergeCell ref="B68:D68"/>
    <mergeCell ref="C404:N404"/>
    <mergeCell ref="F405:F406"/>
    <mergeCell ref="I405:I406"/>
    <mergeCell ref="J405:J406"/>
    <mergeCell ref="K405:K406"/>
    <mergeCell ref="G405:G406"/>
    <mergeCell ref="H405:H406"/>
    <mergeCell ref="E338:E339"/>
    <mergeCell ref="F338:F339"/>
    <mergeCell ref="K338:K339"/>
    <mergeCell ref="I197:K197"/>
    <mergeCell ref="L197:N197"/>
    <mergeCell ref="C131:D131"/>
    <mergeCell ref="C132:D132"/>
    <mergeCell ref="A130:D130"/>
    <mergeCell ref="E130:H130"/>
    <mergeCell ref="F131:H131"/>
    <mergeCell ref="I130:K130"/>
    <mergeCell ref="L131:N131"/>
    <mergeCell ref="L132:N132"/>
    <mergeCell ref="L130:N130"/>
    <mergeCell ref="K70:K71"/>
    <mergeCell ref="I131:K131"/>
    <mergeCell ref="I132:K132"/>
    <mergeCell ref="F469:H469"/>
    <mergeCell ref="F470:H470"/>
    <mergeCell ref="F399:H399"/>
    <mergeCell ref="F400:H400"/>
    <mergeCell ref="F402:H402"/>
    <mergeCell ref="F403:H403"/>
    <mergeCell ref="E468:H468"/>
    <mergeCell ref="E401:H401"/>
    <mergeCell ref="F135:H135"/>
    <mergeCell ref="F466:H466"/>
    <mergeCell ref="F467:H467"/>
    <mergeCell ref="F268:H268"/>
    <mergeCell ref="F269:H269"/>
    <mergeCell ref="F335:H335"/>
    <mergeCell ref="F336:H336"/>
    <mergeCell ref="I266:K266"/>
    <mergeCell ref="F266:H266"/>
    <mergeCell ref="I199:K199"/>
    <mergeCell ref="F199:H199"/>
    <mergeCell ref="E405:E406"/>
    <mergeCell ref="F333:H333"/>
    <mergeCell ref="E398:H398"/>
    <mergeCell ref="B470:D470"/>
    <mergeCell ref="B467:D467"/>
    <mergeCell ref="E334:H334"/>
    <mergeCell ref="C271:C272"/>
    <mergeCell ref="D271:D272"/>
    <mergeCell ref="E271:E272"/>
    <mergeCell ref="F132:H132"/>
    <mergeCell ref="B469:D469"/>
    <mergeCell ref="A401:D401"/>
    <mergeCell ref="A398:D398"/>
    <mergeCell ref="B333:D333"/>
    <mergeCell ref="B335:D335"/>
    <mergeCell ref="B336:D336"/>
    <mergeCell ref="A334:D334"/>
    <mergeCell ref="A468:D468"/>
    <mergeCell ref="B266:D266"/>
    <mergeCell ref="B199:D199"/>
    <mergeCell ref="B399:D399"/>
    <mergeCell ref="B400:D400"/>
    <mergeCell ref="C405:C406"/>
    <mergeCell ref="D405:D406"/>
    <mergeCell ref="B466:D466"/>
  </mergeCells>
  <printOptions horizontalCentered="1" verticalCentered="1"/>
  <pageMargins left="0.39370078740157483" right="0.19685039370078741" top="0.98425196850393704" bottom="0.8" header="0.51181102362204722" footer="0.51181102362204722"/>
  <pageSetup paperSize="9" scale="90" orientation="portrait" horizontalDpi="300" verticalDpi="300" r:id="rId1"/>
  <headerFooter alignWithMargins="0"/>
  <rowBreaks count="6" manualBreakCount="6">
    <brk id="68" max="16383" man="1"/>
    <brk id="135" max="16383" man="1"/>
    <brk id="202" max="16383" man="1"/>
    <brk id="269" max="16383" man="1"/>
    <brk id="336" max="16383" man="1"/>
    <brk id="40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AF230"/>
  <sheetViews>
    <sheetView zoomScaleNormal="100" workbookViewId="0">
      <selection activeCell="A9" sqref="A9"/>
    </sheetView>
  </sheetViews>
  <sheetFormatPr baseColWidth="10" defaultRowHeight="13.2" x14ac:dyDescent="0.25"/>
  <cols>
    <col min="1" max="1" width="7.44140625" customWidth="1"/>
    <col min="2" max="2" width="5" customWidth="1"/>
    <col min="3" max="3" width="6" style="107" customWidth="1"/>
    <col min="4" max="26" width="5" style="107" customWidth="1"/>
    <col min="27" max="27" width="4.88671875" style="107" customWidth="1"/>
    <col min="28" max="28" width="5.109375" style="107" customWidth="1"/>
    <col min="29" max="29" width="3.6640625" style="107" customWidth="1"/>
    <col min="30" max="30" width="3.44140625" style="107" customWidth="1"/>
    <col min="31" max="39" width="0" hidden="1" customWidth="1"/>
  </cols>
  <sheetData>
    <row r="1" spans="1:32" s="1" customFormat="1" thickBot="1" x14ac:dyDescent="0.3">
      <c r="C1" s="126"/>
      <c r="D1" s="126"/>
      <c r="E1" s="126"/>
      <c r="F1" s="126"/>
      <c r="G1" s="126"/>
      <c r="H1" s="126"/>
      <c r="I1" s="126"/>
      <c r="J1" s="124"/>
      <c r="K1" s="126"/>
      <c r="L1" s="124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" t="s">
        <v>74</v>
      </c>
      <c r="AF1" s="1" t="s">
        <v>77</v>
      </c>
    </row>
    <row r="2" spans="1:32" s="1" customFormat="1" ht="12.6" x14ac:dyDescent="0.25">
      <c r="B2" s="1" t="s">
        <v>0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7" t="s">
        <v>71</v>
      </c>
      <c r="P2" s="128"/>
      <c r="Q2" s="128"/>
      <c r="R2" s="128"/>
      <c r="S2" s="128"/>
      <c r="T2" s="128"/>
      <c r="U2" s="128"/>
      <c r="V2" s="128"/>
      <c r="W2" s="128"/>
      <c r="X2" s="129"/>
      <c r="Y2" s="126"/>
      <c r="Z2" s="126"/>
      <c r="AA2" s="126"/>
      <c r="AB2" s="126"/>
      <c r="AC2" s="126"/>
      <c r="AD2" s="126"/>
      <c r="AE2" s="1" t="s">
        <v>75</v>
      </c>
      <c r="AF2" s="1" t="s">
        <v>76</v>
      </c>
    </row>
    <row r="3" spans="1:32" x14ac:dyDescent="0.25">
      <c r="B3" s="1"/>
      <c r="O3" s="130"/>
      <c r="P3" s="131"/>
      <c r="Q3" s="131"/>
      <c r="R3" s="131"/>
      <c r="S3" s="131"/>
      <c r="T3" s="131"/>
      <c r="U3" s="131"/>
      <c r="V3" s="131"/>
      <c r="X3" s="132"/>
      <c r="AE3" t="s">
        <v>78</v>
      </c>
      <c r="AF3" t="s">
        <v>79</v>
      </c>
    </row>
    <row r="4" spans="1:32" x14ac:dyDescent="0.25">
      <c r="A4" s="2"/>
      <c r="B4" t="s">
        <v>174</v>
      </c>
      <c r="C4" s="125"/>
      <c r="D4" s="125"/>
      <c r="E4" s="125"/>
      <c r="F4" s="125"/>
      <c r="G4" s="125"/>
      <c r="H4" s="125"/>
      <c r="I4" s="125"/>
      <c r="J4" s="125"/>
      <c r="K4" s="125"/>
      <c r="O4" s="130" t="s">
        <v>146</v>
      </c>
      <c r="P4" s="133"/>
      <c r="Q4" s="133"/>
      <c r="R4" s="133"/>
      <c r="S4" s="133"/>
      <c r="T4" s="133"/>
      <c r="U4" s="131"/>
      <c r="V4" s="131"/>
      <c r="W4" s="131"/>
      <c r="X4" s="132"/>
      <c r="AE4" t="s">
        <v>80</v>
      </c>
      <c r="AF4" t="s">
        <v>81</v>
      </c>
    </row>
    <row r="5" spans="1:32" x14ac:dyDescent="0.25">
      <c r="A5" s="2"/>
      <c r="B5" s="2"/>
      <c r="C5" s="125"/>
      <c r="D5" s="125"/>
      <c r="E5" s="125"/>
      <c r="F5" s="125"/>
      <c r="G5" s="125"/>
      <c r="H5" s="125"/>
      <c r="I5" s="125"/>
      <c r="J5" s="125"/>
      <c r="K5" s="125"/>
      <c r="O5" s="130" t="s">
        <v>147</v>
      </c>
      <c r="P5" s="133"/>
      <c r="Q5" s="133"/>
      <c r="R5" s="133"/>
      <c r="S5" s="133"/>
      <c r="T5" s="133"/>
      <c r="U5" s="131"/>
      <c r="V5" s="131"/>
      <c r="X5" s="132"/>
      <c r="AE5" t="s">
        <v>82</v>
      </c>
      <c r="AF5" t="s">
        <v>83</v>
      </c>
    </row>
    <row r="6" spans="1:32" x14ac:dyDescent="0.25">
      <c r="A6" s="2"/>
      <c r="B6" s="2"/>
      <c r="C6" s="125"/>
      <c r="D6" s="125"/>
      <c r="E6" s="125"/>
      <c r="F6" s="125"/>
      <c r="G6" s="125"/>
      <c r="H6" s="125"/>
      <c r="I6" s="125"/>
      <c r="J6" s="125"/>
      <c r="K6" s="125"/>
      <c r="O6" s="130" t="s">
        <v>148</v>
      </c>
      <c r="P6" s="133"/>
      <c r="Q6" s="133"/>
      <c r="R6" s="133"/>
      <c r="S6" s="133"/>
      <c r="T6" s="133"/>
      <c r="U6" s="131"/>
      <c r="V6" s="131"/>
      <c r="X6" s="132"/>
      <c r="AE6" t="s">
        <v>84</v>
      </c>
      <c r="AF6" t="s">
        <v>85</v>
      </c>
    </row>
    <row r="7" spans="1:32" x14ac:dyDescent="0.25">
      <c r="A7" s="2"/>
      <c r="B7" s="2"/>
      <c r="C7" s="125"/>
      <c r="D7" s="125"/>
      <c r="E7" s="125"/>
      <c r="F7" s="125"/>
      <c r="G7" s="125"/>
      <c r="H7" s="125"/>
      <c r="I7" s="125"/>
      <c r="J7" s="125"/>
      <c r="K7" s="125"/>
      <c r="O7" s="134"/>
      <c r="P7" s="133"/>
      <c r="Q7" s="133"/>
      <c r="R7" s="133"/>
      <c r="S7" s="133"/>
      <c r="T7" s="133"/>
      <c r="U7" s="131"/>
      <c r="V7" s="131"/>
      <c r="X7" s="132"/>
    </row>
    <row r="8" spans="1:32" ht="13.8" thickBot="1" x14ac:dyDescent="0.3">
      <c r="O8" s="135" t="s">
        <v>72</v>
      </c>
      <c r="P8" s="136"/>
      <c r="Q8" s="136"/>
      <c r="R8" s="136"/>
      <c r="S8" s="136"/>
      <c r="T8" s="136"/>
      <c r="U8" s="136"/>
      <c r="V8" s="136"/>
      <c r="W8" s="136"/>
      <c r="X8" s="137"/>
    </row>
    <row r="10" spans="1:32" x14ac:dyDescent="0.25">
      <c r="A10" s="90"/>
      <c r="B10" s="297">
        <v>30</v>
      </c>
      <c r="C10" s="297"/>
      <c r="D10" s="297">
        <v>40</v>
      </c>
      <c r="E10" s="297"/>
      <c r="F10" s="297">
        <v>50</v>
      </c>
      <c r="G10" s="297"/>
      <c r="H10" s="297">
        <v>60</v>
      </c>
      <c r="I10" s="297"/>
      <c r="J10" s="297">
        <v>70</v>
      </c>
      <c r="K10" s="297"/>
      <c r="L10" s="297">
        <v>80</v>
      </c>
      <c r="M10" s="297"/>
      <c r="N10" s="297">
        <v>90</v>
      </c>
      <c r="O10" s="297"/>
      <c r="P10" s="297">
        <v>100</v>
      </c>
      <c r="Q10" s="297"/>
      <c r="R10" s="297">
        <v>110</v>
      </c>
      <c r="S10" s="297"/>
      <c r="T10" s="297">
        <v>120</v>
      </c>
      <c r="U10" s="297"/>
      <c r="V10" s="297">
        <v>130</v>
      </c>
      <c r="W10" s="297"/>
      <c r="X10" s="297">
        <v>150</v>
      </c>
      <c r="Y10" s="302"/>
      <c r="Z10" s="91"/>
      <c r="AA10" s="91" t="s">
        <v>1</v>
      </c>
      <c r="AB10" s="92"/>
      <c r="AC10" s="300" t="s">
        <v>73</v>
      </c>
      <c r="AD10" s="301"/>
    </row>
    <row r="11" spans="1:32" ht="13.8" thickBot="1" x14ac:dyDescent="0.3">
      <c r="A11" s="93"/>
      <c r="B11" s="147" t="s">
        <v>2</v>
      </c>
      <c r="C11" s="284" t="s">
        <v>3</v>
      </c>
      <c r="D11" s="147" t="s">
        <v>2</v>
      </c>
      <c r="E11" s="284" t="s">
        <v>3</v>
      </c>
      <c r="F11" s="147" t="s">
        <v>2</v>
      </c>
      <c r="G11" s="284" t="s">
        <v>3</v>
      </c>
      <c r="H11" s="147" t="s">
        <v>2</v>
      </c>
      <c r="I11" s="284" t="s">
        <v>3</v>
      </c>
      <c r="J11" s="147" t="s">
        <v>2</v>
      </c>
      <c r="K11" s="284" t="s">
        <v>3</v>
      </c>
      <c r="L11" s="147" t="s">
        <v>2</v>
      </c>
      <c r="M11" s="284" t="s">
        <v>3</v>
      </c>
      <c r="N11" s="147" t="s">
        <v>2</v>
      </c>
      <c r="O11" s="284" t="s">
        <v>3</v>
      </c>
      <c r="P11" s="147" t="s">
        <v>2</v>
      </c>
      <c r="Q11" s="284" t="s">
        <v>3</v>
      </c>
      <c r="R11" s="147" t="s">
        <v>2</v>
      </c>
      <c r="S11" s="284" t="s">
        <v>3</v>
      </c>
      <c r="T11" s="147" t="s">
        <v>2</v>
      </c>
      <c r="U11" s="284" t="s">
        <v>3</v>
      </c>
      <c r="V11" s="147" t="s">
        <v>2</v>
      </c>
      <c r="W11" s="284" t="s">
        <v>3</v>
      </c>
      <c r="X11" s="147" t="s">
        <v>2</v>
      </c>
      <c r="Y11" s="286" t="s">
        <v>3</v>
      </c>
      <c r="Z11" s="147" t="s">
        <v>2</v>
      </c>
      <c r="AA11" s="284" t="s">
        <v>3</v>
      </c>
      <c r="AB11" s="95" t="s">
        <v>4</v>
      </c>
      <c r="AC11" s="94" t="s">
        <v>2</v>
      </c>
      <c r="AD11" s="290" t="s">
        <v>3</v>
      </c>
    </row>
    <row r="12" spans="1:32" x14ac:dyDescent="0.25">
      <c r="A12" s="96" t="s">
        <v>175</v>
      </c>
      <c r="B12" s="97">
        <v>6</v>
      </c>
      <c r="C12" s="281">
        <v>1</v>
      </c>
      <c r="D12" s="97">
        <v>2</v>
      </c>
      <c r="E12" s="281">
        <v>0</v>
      </c>
      <c r="F12" s="97">
        <v>1</v>
      </c>
      <c r="G12" s="281">
        <v>0</v>
      </c>
      <c r="H12" s="97">
        <v>2</v>
      </c>
      <c r="I12" s="281">
        <v>6</v>
      </c>
      <c r="J12" s="97">
        <v>14</v>
      </c>
      <c r="K12" s="281">
        <v>7</v>
      </c>
      <c r="L12" s="97">
        <v>69</v>
      </c>
      <c r="M12" s="281">
        <v>44</v>
      </c>
      <c r="N12" s="98">
        <v>181</v>
      </c>
      <c r="O12" s="285">
        <v>159</v>
      </c>
      <c r="P12" s="98">
        <v>125</v>
      </c>
      <c r="Q12" s="285">
        <v>61</v>
      </c>
      <c r="R12" s="98">
        <v>79</v>
      </c>
      <c r="S12" s="285">
        <v>4</v>
      </c>
      <c r="T12" s="98">
        <v>29</v>
      </c>
      <c r="U12" s="285">
        <v>2</v>
      </c>
      <c r="V12" s="98">
        <v>31</v>
      </c>
      <c r="W12" s="285">
        <v>1</v>
      </c>
      <c r="X12" s="98">
        <v>0</v>
      </c>
      <c r="Y12" s="287">
        <v>0</v>
      </c>
      <c r="Z12" s="144">
        <f>SUM(X12,V12,T12,R12,P12,N12,L12,J12,H12,F12,D12,B12)</f>
        <v>539</v>
      </c>
      <c r="AA12" s="288">
        <f t="shared" ref="AA12:AA18" si="0">SUM(Y12,W12,U12,S12,Q12,O12,M12,K12,I12,G12,E12,C12)</f>
        <v>285</v>
      </c>
      <c r="AB12" s="145">
        <f>SUM(Z12:AA12)</f>
        <v>824</v>
      </c>
      <c r="AC12" s="99">
        <v>91</v>
      </c>
      <c r="AD12" s="289">
        <v>85</v>
      </c>
    </row>
    <row r="13" spans="1:32" x14ac:dyDescent="0.25">
      <c r="A13" s="96" t="s">
        <v>176</v>
      </c>
      <c r="B13" s="97">
        <v>8</v>
      </c>
      <c r="C13" s="281">
        <v>1</v>
      </c>
      <c r="D13" s="97">
        <v>5</v>
      </c>
      <c r="E13" s="281">
        <v>0</v>
      </c>
      <c r="F13" s="97">
        <v>7</v>
      </c>
      <c r="G13" s="281">
        <v>2</v>
      </c>
      <c r="H13" s="97">
        <v>8</v>
      </c>
      <c r="I13" s="281">
        <v>1</v>
      </c>
      <c r="J13" s="97">
        <v>24</v>
      </c>
      <c r="K13" s="281">
        <v>17</v>
      </c>
      <c r="L13" s="97">
        <v>105</v>
      </c>
      <c r="M13" s="281">
        <v>64</v>
      </c>
      <c r="N13" s="98">
        <v>146</v>
      </c>
      <c r="O13" s="285">
        <v>138</v>
      </c>
      <c r="P13" s="98">
        <v>126</v>
      </c>
      <c r="Q13" s="285">
        <v>45</v>
      </c>
      <c r="R13" s="98">
        <v>70</v>
      </c>
      <c r="S13" s="285">
        <v>4</v>
      </c>
      <c r="T13" s="98">
        <v>43</v>
      </c>
      <c r="U13" s="285">
        <v>1</v>
      </c>
      <c r="V13" s="98">
        <v>17</v>
      </c>
      <c r="W13" s="285">
        <v>0</v>
      </c>
      <c r="X13" s="98">
        <v>0</v>
      </c>
      <c r="Y13" s="287">
        <v>0</v>
      </c>
      <c r="Z13" s="144">
        <f t="shared" ref="Z13:Z18" si="1">SUM(X13,V13,T13,R13,P13,N13,L13,J13,H13,F13,D13,B13)</f>
        <v>559</v>
      </c>
      <c r="AA13" s="288">
        <f t="shared" si="0"/>
        <v>273</v>
      </c>
      <c r="AB13" s="146">
        <f t="shared" ref="AB13:AB18" si="2">SUM(Z13:AA13)</f>
        <v>832</v>
      </c>
      <c r="AC13" s="99">
        <v>88</v>
      </c>
      <c r="AD13" s="289">
        <v>83</v>
      </c>
    </row>
    <row r="14" spans="1:32" x14ac:dyDescent="0.25">
      <c r="A14" s="96" t="s">
        <v>177</v>
      </c>
      <c r="B14" s="97">
        <v>3</v>
      </c>
      <c r="C14" s="281">
        <v>0</v>
      </c>
      <c r="D14" s="97">
        <v>1</v>
      </c>
      <c r="E14" s="281">
        <v>1</v>
      </c>
      <c r="F14" s="97">
        <v>3</v>
      </c>
      <c r="G14" s="281">
        <v>0</v>
      </c>
      <c r="H14" s="97">
        <v>1</v>
      </c>
      <c r="I14" s="281">
        <v>1</v>
      </c>
      <c r="J14" s="97">
        <v>10</v>
      </c>
      <c r="K14" s="281">
        <v>5</v>
      </c>
      <c r="L14" s="97">
        <v>52</v>
      </c>
      <c r="M14" s="281">
        <v>8</v>
      </c>
      <c r="N14" s="98">
        <v>97</v>
      </c>
      <c r="O14" s="285">
        <v>9</v>
      </c>
      <c r="P14" s="98">
        <v>82</v>
      </c>
      <c r="Q14" s="285">
        <v>11</v>
      </c>
      <c r="R14" s="98">
        <v>55</v>
      </c>
      <c r="S14" s="285">
        <v>4</v>
      </c>
      <c r="T14" s="98">
        <v>29</v>
      </c>
      <c r="U14" s="285">
        <v>1</v>
      </c>
      <c r="V14" s="98">
        <v>14</v>
      </c>
      <c r="W14" s="285">
        <v>0</v>
      </c>
      <c r="X14" s="98">
        <v>0</v>
      </c>
      <c r="Y14" s="287">
        <v>0</v>
      </c>
      <c r="Z14" s="144">
        <f t="shared" si="1"/>
        <v>347</v>
      </c>
      <c r="AA14" s="288">
        <f t="shared" si="0"/>
        <v>40</v>
      </c>
      <c r="AB14" s="146">
        <f t="shared" si="2"/>
        <v>387</v>
      </c>
      <c r="AC14" s="99">
        <v>91</v>
      </c>
      <c r="AD14" s="289">
        <v>84</v>
      </c>
    </row>
    <row r="15" spans="1:32" x14ac:dyDescent="0.25">
      <c r="A15" s="96" t="s">
        <v>178</v>
      </c>
      <c r="B15" s="97">
        <v>2</v>
      </c>
      <c r="C15" s="281">
        <v>0</v>
      </c>
      <c r="D15" s="97">
        <v>0</v>
      </c>
      <c r="E15" s="281">
        <v>0</v>
      </c>
      <c r="F15" s="97">
        <v>0</v>
      </c>
      <c r="G15" s="281">
        <v>0</v>
      </c>
      <c r="H15" s="97">
        <v>0</v>
      </c>
      <c r="I15" s="281">
        <v>0</v>
      </c>
      <c r="J15" s="97">
        <v>3</v>
      </c>
      <c r="K15" s="281">
        <v>0</v>
      </c>
      <c r="L15" s="97">
        <v>29</v>
      </c>
      <c r="M15" s="281">
        <v>2</v>
      </c>
      <c r="N15" s="98">
        <v>66</v>
      </c>
      <c r="O15" s="285">
        <v>1</v>
      </c>
      <c r="P15" s="98">
        <v>67</v>
      </c>
      <c r="Q15" s="285">
        <v>2</v>
      </c>
      <c r="R15" s="98">
        <v>50</v>
      </c>
      <c r="S15" s="285">
        <v>0</v>
      </c>
      <c r="T15" s="98">
        <v>11</v>
      </c>
      <c r="U15" s="285">
        <v>0</v>
      </c>
      <c r="V15" s="98">
        <v>6</v>
      </c>
      <c r="W15" s="285">
        <v>0</v>
      </c>
      <c r="X15" s="98">
        <v>0</v>
      </c>
      <c r="Y15" s="287">
        <v>0</v>
      </c>
      <c r="Z15" s="144">
        <f t="shared" si="1"/>
        <v>234</v>
      </c>
      <c r="AA15" s="288">
        <f t="shared" si="0"/>
        <v>5</v>
      </c>
      <c r="AB15" s="146">
        <f t="shared" si="2"/>
        <v>239</v>
      </c>
      <c r="AC15" s="99">
        <v>92</v>
      </c>
      <c r="AD15" s="289">
        <v>85</v>
      </c>
    </row>
    <row r="16" spans="1:32" x14ac:dyDescent="0.25">
      <c r="A16" s="96" t="s">
        <v>179</v>
      </c>
      <c r="B16" s="97">
        <v>6</v>
      </c>
      <c r="C16" s="281">
        <v>2</v>
      </c>
      <c r="D16" s="97">
        <v>5</v>
      </c>
      <c r="E16" s="281">
        <v>0</v>
      </c>
      <c r="F16" s="97">
        <v>1</v>
      </c>
      <c r="G16" s="281">
        <v>1</v>
      </c>
      <c r="H16" s="97">
        <v>4</v>
      </c>
      <c r="I16" s="281">
        <v>0</v>
      </c>
      <c r="J16" s="97">
        <v>12</v>
      </c>
      <c r="K16" s="281">
        <v>13</v>
      </c>
      <c r="L16" s="97">
        <v>67</v>
      </c>
      <c r="M16" s="281">
        <v>43</v>
      </c>
      <c r="N16" s="98">
        <v>148</v>
      </c>
      <c r="O16" s="285">
        <v>148</v>
      </c>
      <c r="P16" s="98">
        <v>106</v>
      </c>
      <c r="Q16" s="285">
        <v>45</v>
      </c>
      <c r="R16" s="98">
        <v>76</v>
      </c>
      <c r="S16" s="285">
        <v>3</v>
      </c>
      <c r="T16" s="98">
        <v>39</v>
      </c>
      <c r="U16" s="285">
        <v>1</v>
      </c>
      <c r="V16" s="98">
        <v>20</v>
      </c>
      <c r="W16" s="285">
        <v>0</v>
      </c>
      <c r="X16" s="98">
        <v>2</v>
      </c>
      <c r="Y16" s="287">
        <v>0</v>
      </c>
      <c r="Z16" s="144">
        <f t="shared" si="1"/>
        <v>486</v>
      </c>
      <c r="AA16" s="288">
        <f t="shared" si="0"/>
        <v>256</v>
      </c>
      <c r="AB16" s="146">
        <f t="shared" si="2"/>
        <v>742</v>
      </c>
      <c r="AC16" s="99">
        <v>91</v>
      </c>
      <c r="AD16" s="289">
        <v>84</v>
      </c>
    </row>
    <row r="17" spans="1:30" x14ac:dyDescent="0.25">
      <c r="A17" s="96" t="s">
        <v>180</v>
      </c>
      <c r="B17" s="97">
        <v>4</v>
      </c>
      <c r="C17" s="281">
        <v>1</v>
      </c>
      <c r="D17" s="97">
        <v>2</v>
      </c>
      <c r="E17" s="281">
        <v>0</v>
      </c>
      <c r="F17" s="97">
        <v>2</v>
      </c>
      <c r="G17" s="281">
        <v>0</v>
      </c>
      <c r="H17" s="97">
        <v>5</v>
      </c>
      <c r="I17" s="281">
        <v>2</v>
      </c>
      <c r="J17" s="97">
        <v>16</v>
      </c>
      <c r="K17" s="281">
        <v>15</v>
      </c>
      <c r="L17" s="97">
        <v>79</v>
      </c>
      <c r="M17" s="281">
        <v>58</v>
      </c>
      <c r="N17" s="98">
        <v>147</v>
      </c>
      <c r="O17" s="285">
        <v>149</v>
      </c>
      <c r="P17" s="98">
        <v>110</v>
      </c>
      <c r="Q17" s="285">
        <v>38</v>
      </c>
      <c r="R17" s="98">
        <v>56</v>
      </c>
      <c r="S17" s="285">
        <v>1</v>
      </c>
      <c r="T17" s="98">
        <v>34</v>
      </c>
      <c r="U17" s="285">
        <v>3</v>
      </c>
      <c r="V17" s="98">
        <v>23</v>
      </c>
      <c r="W17" s="285">
        <v>0</v>
      </c>
      <c r="X17" s="98">
        <v>0</v>
      </c>
      <c r="Y17" s="287">
        <v>0</v>
      </c>
      <c r="Z17" s="144">
        <f t="shared" si="1"/>
        <v>478</v>
      </c>
      <c r="AA17" s="288">
        <f t="shared" si="0"/>
        <v>267</v>
      </c>
      <c r="AB17" s="146">
        <f t="shared" si="2"/>
        <v>745</v>
      </c>
      <c r="AC17" s="99">
        <v>90</v>
      </c>
      <c r="AD17" s="289">
        <v>83</v>
      </c>
    </row>
    <row r="18" spans="1:30" x14ac:dyDescent="0.25">
      <c r="A18" s="96" t="s">
        <v>181</v>
      </c>
      <c r="B18" s="97">
        <v>10</v>
      </c>
      <c r="C18" s="281">
        <v>0</v>
      </c>
      <c r="D18" s="97">
        <v>5</v>
      </c>
      <c r="E18" s="281">
        <v>0</v>
      </c>
      <c r="F18" s="97">
        <v>11</v>
      </c>
      <c r="G18" s="281">
        <v>0</v>
      </c>
      <c r="H18" s="97">
        <v>6</v>
      </c>
      <c r="I18" s="281">
        <v>3</v>
      </c>
      <c r="J18" s="97">
        <v>19</v>
      </c>
      <c r="K18" s="281">
        <v>26</v>
      </c>
      <c r="L18" s="97">
        <v>85</v>
      </c>
      <c r="M18" s="281">
        <v>79</v>
      </c>
      <c r="N18" s="98">
        <v>131</v>
      </c>
      <c r="O18" s="285">
        <v>133</v>
      </c>
      <c r="P18" s="98">
        <v>101</v>
      </c>
      <c r="Q18" s="285">
        <v>35</v>
      </c>
      <c r="R18" s="98">
        <v>76</v>
      </c>
      <c r="S18" s="285">
        <v>6</v>
      </c>
      <c r="T18" s="98">
        <v>27</v>
      </c>
      <c r="U18" s="285">
        <v>3</v>
      </c>
      <c r="V18" s="98">
        <v>15</v>
      </c>
      <c r="W18" s="285">
        <v>2</v>
      </c>
      <c r="X18" s="98">
        <v>0</v>
      </c>
      <c r="Y18" s="287">
        <v>0</v>
      </c>
      <c r="Z18" s="144">
        <f t="shared" si="1"/>
        <v>486</v>
      </c>
      <c r="AA18" s="288">
        <f t="shared" si="0"/>
        <v>287</v>
      </c>
      <c r="AB18" s="146">
        <f t="shared" si="2"/>
        <v>773</v>
      </c>
      <c r="AC18" s="99">
        <v>87</v>
      </c>
      <c r="AD18" s="289">
        <v>82</v>
      </c>
    </row>
    <row r="19" spans="1:30" x14ac:dyDescent="0.25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292"/>
      <c r="Z19" s="144"/>
      <c r="AA19" s="144"/>
      <c r="AB19" s="146"/>
      <c r="AC19" s="99"/>
      <c r="AD19" s="100"/>
    </row>
    <row r="20" spans="1:30" ht="13.8" thickBot="1" x14ac:dyDescent="0.3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148"/>
      <c r="Y20" s="149"/>
      <c r="Z20" s="144"/>
      <c r="AA20" s="144"/>
      <c r="AB20" s="146"/>
      <c r="AC20" s="99"/>
      <c r="AD20" s="100"/>
    </row>
    <row r="21" spans="1:30" ht="13.8" thickBot="1" x14ac:dyDescent="0.3">
      <c r="A21" s="158" t="s">
        <v>6</v>
      </c>
      <c r="B21" s="101">
        <f t="shared" ref="B21:Y21" si="3">SUM(B12:B20)</f>
        <v>39</v>
      </c>
      <c r="C21" s="282">
        <f t="shared" si="3"/>
        <v>5</v>
      </c>
      <c r="D21" s="101">
        <f t="shared" si="3"/>
        <v>20</v>
      </c>
      <c r="E21" s="282">
        <f t="shared" si="3"/>
        <v>1</v>
      </c>
      <c r="F21" s="101">
        <f t="shared" si="3"/>
        <v>25</v>
      </c>
      <c r="G21" s="282">
        <f t="shared" si="3"/>
        <v>3</v>
      </c>
      <c r="H21" s="101">
        <f t="shared" si="3"/>
        <v>26</v>
      </c>
      <c r="I21" s="282">
        <f t="shared" si="3"/>
        <v>13</v>
      </c>
      <c r="J21" s="101">
        <f t="shared" si="3"/>
        <v>98</v>
      </c>
      <c r="K21" s="282">
        <f t="shared" si="3"/>
        <v>83</v>
      </c>
      <c r="L21" s="101">
        <f t="shared" si="3"/>
        <v>486</v>
      </c>
      <c r="M21" s="282">
        <f t="shared" si="3"/>
        <v>298</v>
      </c>
      <c r="N21" s="101">
        <f t="shared" si="3"/>
        <v>916</v>
      </c>
      <c r="O21" s="282">
        <f t="shared" si="3"/>
        <v>737</v>
      </c>
      <c r="P21" s="101">
        <f t="shared" si="3"/>
        <v>717</v>
      </c>
      <c r="Q21" s="282">
        <f t="shared" si="3"/>
        <v>237</v>
      </c>
      <c r="R21" s="101">
        <f t="shared" si="3"/>
        <v>462</v>
      </c>
      <c r="S21" s="282">
        <f t="shared" si="3"/>
        <v>22</v>
      </c>
      <c r="T21" s="101">
        <f t="shared" si="3"/>
        <v>212</v>
      </c>
      <c r="U21" s="282">
        <f t="shared" si="3"/>
        <v>11</v>
      </c>
      <c r="V21" s="101">
        <f t="shared" si="3"/>
        <v>126</v>
      </c>
      <c r="W21" s="282">
        <f t="shared" si="3"/>
        <v>3</v>
      </c>
      <c r="X21" s="101">
        <f t="shared" si="3"/>
        <v>2</v>
      </c>
      <c r="Y21" s="282">
        <f t="shared" si="3"/>
        <v>0</v>
      </c>
      <c r="Z21" s="291">
        <f>SUM(Z$12:Z20)</f>
        <v>3129</v>
      </c>
      <c r="AA21" s="282">
        <f>SUM(AA$12:AA20)</f>
        <v>1413</v>
      </c>
      <c r="AB21" s="138">
        <f>SUM(AB$12:AB20)</f>
        <v>4542</v>
      </c>
      <c r="AC21" s="102"/>
      <c r="AD21" s="103"/>
    </row>
    <row r="22" spans="1:30" ht="13.8" thickBot="1" x14ac:dyDescent="0.3">
      <c r="A22" s="150" t="s">
        <v>89</v>
      </c>
      <c r="B22" s="159">
        <f>IF(Z21=0,"0",ROUND(B21/Z21%,0))</f>
        <v>1</v>
      </c>
      <c r="C22" s="283">
        <f>IF(AA21=0,"0",ROUND(C21/AA21%,0))</f>
        <v>0</v>
      </c>
      <c r="D22" s="159">
        <f>IF(Z21=0,"0",ROUND(D21/Z21%,0))</f>
        <v>1</v>
      </c>
      <c r="E22" s="283">
        <f>IF(AA21=0,"0",ROUND(E21/AA21%,0))</f>
        <v>0</v>
      </c>
      <c r="F22" s="159">
        <f>IF(Z21=0,"0",ROUND(F21/Z21%,0))</f>
        <v>1</v>
      </c>
      <c r="G22" s="283">
        <f>IF(AA21=0,"0",ROUND(G21/AA21%,0))</f>
        <v>0</v>
      </c>
      <c r="H22" s="159">
        <f>IF(Z21=0,"0",ROUND(H21/Z21%,0))</f>
        <v>1</v>
      </c>
      <c r="I22" s="283">
        <f>IF(AA21=0,"0",ROUND(I21/AA21%,0))</f>
        <v>1</v>
      </c>
      <c r="J22" s="159">
        <f>IF(Z21=0,"0",ROUND(J21/Z21%,0))</f>
        <v>3</v>
      </c>
      <c r="K22" s="283">
        <f>IF(AA21=0,"0",ROUND(K21/AA21%,0))</f>
        <v>6</v>
      </c>
      <c r="L22" s="159">
        <f>IF(Z21=0,"0",ROUND(L21/Z21%,0))</f>
        <v>16</v>
      </c>
      <c r="M22" s="283">
        <f>IF(AA21=0,"0",ROUND(M21/AA21%,0))</f>
        <v>21</v>
      </c>
      <c r="N22" s="159">
        <f>IF(Z21=0,"0",ROUND(N21/Z21%,0))</f>
        <v>29</v>
      </c>
      <c r="O22" s="283">
        <f>IF(AA21=0,"0",ROUND(O21/AA21%,0))</f>
        <v>52</v>
      </c>
      <c r="P22" s="159">
        <f>IF(Z21=0,"0",ROUND(P21/Z21%,0))</f>
        <v>23</v>
      </c>
      <c r="Q22" s="283">
        <f>IF(AA21=0,"0",ROUND(Q21/AA21%,0))</f>
        <v>17</v>
      </c>
      <c r="R22" s="159">
        <f>IF(Z21=0,"0",ROUND(R21/Z21%,0))</f>
        <v>15</v>
      </c>
      <c r="S22" s="283">
        <f>IF(AA21=0,"0",ROUND(S21/AA21%,0))</f>
        <v>2</v>
      </c>
      <c r="T22" s="159">
        <f>IF(Z21=0,"0",ROUND(T21/Z21%,0))</f>
        <v>7</v>
      </c>
      <c r="U22" s="283">
        <f>IF(AA21=0,"0",ROUND(U21/AA21%,0))</f>
        <v>1</v>
      </c>
      <c r="V22" s="159">
        <f>IF(Z21=0,"0",ROUND(V21/Z21%,0))</f>
        <v>4</v>
      </c>
      <c r="W22" s="283">
        <f>IF(AA21=0,"0",ROUND(W21/AA21%,0))</f>
        <v>0</v>
      </c>
      <c r="X22" s="159">
        <f>IF(Z21=0,"0",ROUND(X21/Z21%,0))</f>
        <v>0</v>
      </c>
      <c r="Y22" s="283">
        <f>IF(AA21=0,"0",ROUND(Y21/AA21%,0))</f>
        <v>0</v>
      </c>
      <c r="Z22" s="291"/>
      <c r="AA22" s="282"/>
      <c r="AB22" s="101"/>
      <c r="AC22" s="293"/>
      <c r="AD22" s="103"/>
    </row>
    <row r="23" spans="1:30" ht="13.8" thickBot="1" x14ac:dyDescent="0.3">
      <c r="A23" s="150" t="s">
        <v>66</v>
      </c>
      <c r="B23" s="101">
        <f>ROUND(AVERAGE(B$12:B20),0)</f>
        <v>6</v>
      </c>
      <c r="C23" s="282">
        <f>ROUND(AVERAGE(C$12:C20),0)</f>
        <v>1</v>
      </c>
      <c r="D23" s="101">
        <f>ROUND(AVERAGE(D$12:D20),0)</f>
        <v>3</v>
      </c>
      <c r="E23" s="282">
        <f>ROUND(AVERAGE(E$12:E20),0)</f>
        <v>0</v>
      </c>
      <c r="F23" s="101">
        <f>ROUND(AVERAGE(F$12:F20),0)</f>
        <v>4</v>
      </c>
      <c r="G23" s="282">
        <f>ROUND(AVERAGE(G$12:G20),0)</f>
        <v>0</v>
      </c>
      <c r="H23" s="101">
        <f>ROUND(AVERAGE(H$12:H20),0)</f>
        <v>4</v>
      </c>
      <c r="I23" s="282">
        <f>ROUND(AVERAGE(I$12:I20),0)</f>
        <v>2</v>
      </c>
      <c r="J23" s="101">
        <f>ROUND(AVERAGE(J$12:J20),0)</f>
        <v>14</v>
      </c>
      <c r="K23" s="282">
        <f>ROUND(AVERAGE(K$12:K20),0)</f>
        <v>12</v>
      </c>
      <c r="L23" s="101">
        <f>ROUND(AVERAGE(L$12:L20),0)</f>
        <v>69</v>
      </c>
      <c r="M23" s="282">
        <f>ROUND(AVERAGE(M$12:M20),0)</f>
        <v>43</v>
      </c>
      <c r="N23" s="101">
        <f>ROUND(AVERAGE(N$12:N20),0)</f>
        <v>131</v>
      </c>
      <c r="O23" s="282">
        <f>ROUND(AVERAGE(O$12:O20),0)</f>
        <v>105</v>
      </c>
      <c r="P23" s="101">
        <f>ROUND(AVERAGE(P$12:P20),0)</f>
        <v>102</v>
      </c>
      <c r="Q23" s="282">
        <f>ROUND(AVERAGE(Q$12:Q20),0)</f>
        <v>34</v>
      </c>
      <c r="R23" s="101">
        <f>ROUND(AVERAGE(R$12:R20),0)</f>
        <v>66</v>
      </c>
      <c r="S23" s="282">
        <f>ROUND(AVERAGE(S$12:S20),0)</f>
        <v>3</v>
      </c>
      <c r="T23" s="101">
        <f>ROUND(AVERAGE(T$12:T20),0)</f>
        <v>30</v>
      </c>
      <c r="U23" s="282">
        <f>ROUND(AVERAGE(U$12:U20),0)</f>
        <v>2</v>
      </c>
      <c r="V23" s="101">
        <f>ROUND(AVERAGE(V$12:V20),0)</f>
        <v>18</v>
      </c>
      <c r="W23" s="282">
        <f>ROUND(AVERAGE(W$12:W20),0)</f>
        <v>0</v>
      </c>
      <c r="X23" s="101">
        <f>ROUND(AVERAGE(X$12:X20),0)</f>
        <v>0</v>
      </c>
      <c r="Y23" s="282">
        <f>ROUND(AVERAGE(Y$12:Y20),0)</f>
        <v>0</v>
      </c>
      <c r="Z23" s="291">
        <f>ROUND(AVERAGE(Z$12:Z20),0)</f>
        <v>447</v>
      </c>
      <c r="AA23" s="282">
        <f>ROUND(AVERAGE(AA$12:AA20),0)</f>
        <v>202</v>
      </c>
      <c r="AB23" s="101">
        <f>ROUND(AVERAGE(AB$12:AB20),0)</f>
        <v>649</v>
      </c>
      <c r="AC23" s="293"/>
      <c r="AD23" s="103"/>
    </row>
    <row r="24" spans="1:30" x14ac:dyDescent="0.25">
      <c r="A24" s="104" t="s">
        <v>6</v>
      </c>
      <c r="B24" s="105"/>
      <c r="C24" s="106">
        <f>SUM(B21:Y21)</f>
        <v>4542</v>
      </c>
      <c r="E24" s="108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9"/>
      <c r="AD24" s="110"/>
    </row>
    <row r="25" spans="1:30" x14ac:dyDescent="0.25">
      <c r="A25" s="111" t="s">
        <v>7</v>
      </c>
      <c r="B25" s="105"/>
      <c r="C25" s="112">
        <f>SUM(N21,P21,R21,T21,V21,X21,L21,J21,H21,F21,D21,B21)</f>
        <v>3129</v>
      </c>
      <c r="D25" s="113">
        <f>C25/C24</f>
        <v>0.68890356671070008</v>
      </c>
      <c r="E25" s="108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9"/>
      <c r="AD25" s="110"/>
    </row>
    <row r="26" spans="1:30" x14ac:dyDescent="0.25">
      <c r="A26" s="111" t="s">
        <v>8</v>
      </c>
      <c r="B26" s="105"/>
      <c r="C26" s="112">
        <f>SUM(O21,Q21,S21,U21,W21,Y21,M21,K21,I21,G21,E21,C21)</f>
        <v>1413</v>
      </c>
      <c r="D26" s="113">
        <f>C26/C24</f>
        <v>0.31109643328929987</v>
      </c>
      <c r="E26" s="108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9"/>
      <c r="AD26" s="110"/>
    </row>
    <row r="27" spans="1:30" x14ac:dyDescent="0.25">
      <c r="A27" s="104" t="s">
        <v>9</v>
      </c>
      <c r="B27" s="105"/>
      <c r="E27" s="105" t="s">
        <v>2</v>
      </c>
      <c r="F27" s="105">
        <v>90</v>
      </c>
      <c r="G27" s="114" t="s">
        <v>10</v>
      </c>
      <c r="H27" s="105"/>
      <c r="I27" s="105"/>
      <c r="J27" s="105"/>
      <c r="K27" s="105"/>
      <c r="L27" s="105"/>
      <c r="M27" s="105"/>
      <c r="N27" s="105"/>
      <c r="O27" s="105"/>
      <c r="P27" s="105"/>
      <c r="Q27" s="109"/>
      <c r="AD27" s="110"/>
    </row>
    <row r="28" spans="1:30" x14ac:dyDescent="0.25">
      <c r="A28" s="111"/>
      <c r="B28" s="105"/>
      <c r="E28" s="105" t="s">
        <v>3</v>
      </c>
      <c r="F28" s="105">
        <v>83</v>
      </c>
      <c r="G28" s="114" t="s">
        <v>10</v>
      </c>
      <c r="H28" s="105"/>
      <c r="I28" s="105"/>
      <c r="J28" s="105"/>
      <c r="K28" s="105"/>
      <c r="L28" s="105"/>
      <c r="M28" s="105"/>
      <c r="N28" s="105"/>
      <c r="O28" s="105"/>
      <c r="P28" s="105"/>
      <c r="Q28" s="109"/>
      <c r="AD28" s="110"/>
    </row>
    <row r="29" spans="1:30" x14ac:dyDescent="0.25">
      <c r="A29" s="104" t="s">
        <v>11</v>
      </c>
      <c r="B29" s="105"/>
      <c r="C29" s="105"/>
      <c r="D29" s="105"/>
      <c r="E29" s="105"/>
      <c r="F29" s="107">
        <v>80</v>
      </c>
      <c r="G29" s="114" t="s">
        <v>10</v>
      </c>
      <c r="H29" s="105"/>
      <c r="I29" s="105"/>
      <c r="J29" s="105"/>
      <c r="K29" s="105"/>
      <c r="L29" s="105"/>
      <c r="M29" s="105"/>
      <c r="N29" s="105"/>
      <c r="O29" s="105"/>
      <c r="P29" s="105"/>
      <c r="Q29" s="109"/>
      <c r="AD29" s="110"/>
    </row>
    <row r="30" spans="1:30" x14ac:dyDescent="0.25">
      <c r="A30" s="104" t="s">
        <v>15</v>
      </c>
      <c r="B30" s="105">
        <v>107</v>
      </c>
      <c r="C30" s="115" t="s">
        <v>10</v>
      </c>
      <c r="D30" s="116" t="s">
        <v>16</v>
      </c>
      <c r="E30" s="105"/>
      <c r="F30" s="107">
        <v>93</v>
      </c>
      <c r="G30" s="114" t="s">
        <v>10</v>
      </c>
      <c r="H30" s="105"/>
      <c r="I30" s="105"/>
      <c r="J30" s="105"/>
      <c r="K30" s="105"/>
      <c r="L30" s="105"/>
      <c r="M30" s="105"/>
      <c r="N30" s="105"/>
      <c r="O30" s="105"/>
      <c r="P30" s="105"/>
      <c r="Q30" s="109"/>
      <c r="AD30" s="110"/>
    </row>
    <row r="31" spans="1:30" x14ac:dyDescent="0.25">
      <c r="A31" s="104" t="s">
        <v>13</v>
      </c>
      <c r="B31" s="105">
        <v>89</v>
      </c>
      <c r="C31" s="115" t="s">
        <v>10</v>
      </c>
      <c r="D31" s="116" t="s">
        <v>14</v>
      </c>
      <c r="E31" s="105"/>
      <c r="F31" s="107">
        <v>84</v>
      </c>
      <c r="G31" s="114" t="s">
        <v>10</v>
      </c>
      <c r="H31" s="105"/>
      <c r="I31" s="105"/>
      <c r="J31" s="105"/>
      <c r="K31" s="105"/>
      <c r="L31" s="105"/>
      <c r="M31" s="105"/>
      <c r="N31" s="105"/>
      <c r="O31" s="105"/>
      <c r="P31" s="105"/>
      <c r="Q31" s="109"/>
      <c r="AD31" s="110"/>
    </row>
    <row r="32" spans="1:30" x14ac:dyDescent="0.25">
      <c r="A32" s="104" t="s">
        <v>149</v>
      </c>
      <c r="B32" s="105">
        <v>75</v>
      </c>
      <c r="C32" s="115" t="s">
        <v>10</v>
      </c>
      <c r="D32" s="116" t="s">
        <v>12</v>
      </c>
      <c r="E32" s="105"/>
      <c r="F32" s="107">
        <v>74</v>
      </c>
      <c r="G32" s="114" t="s">
        <v>10</v>
      </c>
      <c r="H32" s="105"/>
      <c r="I32" s="105"/>
      <c r="J32" s="105"/>
      <c r="K32" s="105"/>
      <c r="L32" s="105"/>
      <c r="M32" s="105"/>
      <c r="N32" s="105"/>
      <c r="O32" s="105"/>
      <c r="P32" s="105"/>
      <c r="Q32" s="109"/>
      <c r="AD32" s="110"/>
    </row>
    <row r="33" spans="1:31" x14ac:dyDescent="0.25">
      <c r="A33" s="298" t="s">
        <v>69</v>
      </c>
      <c r="B33" s="299"/>
      <c r="C33" s="74" t="s">
        <v>70</v>
      </c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AD33" s="118"/>
    </row>
    <row r="34" spans="1:31" x14ac:dyDescent="0.25">
      <c r="A34" s="117" t="s">
        <v>67</v>
      </c>
      <c r="B34" s="119">
        <v>2.68</v>
      </c>
      <c r="C34" s="121">
        <v>51.45</v>
      </c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5"/>
      <c r="AD34" s="118"/>
    </row>
    <row r="35" spans="1:31" x14ac:dyDescent="0.25">
      <c r="A35" s="120" t="s">
        <v>68</v>
      </c>
      <c r="B35" s="121">
        <v>0.64</v>
      </c>
      <c r="C35" s="121">
        <v>80.680000000000007</v>
      </c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280"/>
      <c r="S35" s="280"/>
      <c r="T35" s="280"/>
      <c r="U35" s="280"/>
      <c r="V35" s="280"/>
      <c r="W35" s="280"/>
      <c r="X35" s="280"/>
      <c r="Y35" s="280"/>
      <c r="Z35" s="280"/>
      <c r="AA35" s="280"/>
      <c r="AB35" s="280"/>
      <c r="AC35" s="280"/>
      <c r="AD35" s="123"/>
    </row>
    <row r="36" spans="1:31" x14ac:dyDescent="0.25">
      <c r="A36" s="107"/>
      <c r="B36" s="160">
        <v>2.0499999999999998</v>
      </c>
      <c r="C36" s="160">
        <v>60.55</v>
      </c>
      <c r="D36" s="160"/>
      <c r="E36" s="160"/>
      <c r="F36" s="160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</row>
    <row r="37" spans="1:31" x14ac:dyDescent="0.25">
      <c r="B37" s="160"/>
      <c r="C37" s="160"/>
      <c r="D37" s="160"/>
      <c r="E37" s="160"/>
      <c r="F37" s="160"/>
      <c r="AE37" s="107"/>
    </row>
    <row r="38" spans="1:31" x14ac:dyDescent="0.25">
      <c r="A38" s="107"/>
      <c r="B38" s="160"/>
      <c r="C38" s="160"/>
      <c r="E38" s="160"/>
      <c r="F38" s="160"/>
      <c r="AE38" s="107"/>
    </row>
    <row r="39" spans="1:31" x14ac:dyDescent="0.25">
      <c r="A39" s="107"/>
      <c r="B39" s="160"/>
      <c r="C39" s="160"/>
      <c r="D39" s="160"/>
      <c r="E39" s="160"/>
      <c r="F39" s="160"/>
      <c r="AE39" s="107"/>
    </row>
    <row r="40" spans="1:31" x14ac:dyDescent="0.25">
      <c r="A40" s="107"/>
      <c r="B40" s="160"/>
      <c r="C40" s="160"/>
      <c r="D40" s="160"/>
      <c r="E40" s="160"/>
      <c r="F40" s="160"/>
      <c r="AE40" s="107"/>
    </row>
    <row r="41" spans="1:31" x14ac:dyDescent="0.25">
      <c r="A41" s="107"/>
      <c r="B41" s="107"/>
      <c r="AE41" s="107"/>
    </row>
    <row r="42" spans="1:31" x14ac:dyDescent="0.25">
      <c r="A42" s="107"/>
      <c r="B42" s="107"/>
      <c r="AE42" s="107"/>
    </row>
    <row r="43" spans="1:31" x14ac:dyDescent="0.25">
      <c r="A43" s="107"/>
      <c r="B43" s="107"/>
      <c r="AE43" s="107"/>
    </row>
    <row r="44" spans="1:31" x14ac:dyDescent="0.25">
      <c r="A44" s="107"/>
      <c r="B44" s="107"/>
      <c r="AE44" s="107"/>
    </row>
    <row r="45" spans="1:31" x14ac:dyDescent="0.25">
      <c r="A45" s="107"/>
      <c r="B45" s="107"/>
      <c r="AE45" s="107"/>
    </row>
    <row r="46" spans="1:31" x14ac:dyDescent="0.25">
      <c r="A46" s="107"/>
      <c r="B46" s="107"/>
      <c r="AE46" s="107"/>
    </row>
    <row r="47" spans="1:31" x14ac:dyDescent="0.25">
      <c r="A47" s="107"/>
      <c r="B47" s="107"/>
      <c r="AE47" s="107"/>
    </row>
    <row r="48" spans="1:31" x14ac:dyDescent="0.25">
      <c r="A48" s="107"/>
      <c r="B48" s="107"/>
      <c r="AE48" s="107"/>
    </row>
    <row r="49" spans="1:31" x14ac:dyDescent="0.25">
      <c r="A49" s="107"/>
      <c r="B49" s="107"/>
      <c r="AE49" s="107"/>
    </row>
    <row r="50" spans="1:31" x14ac:dyDescent="0.25">
      <c r="A50" s="107"/>
      <c r="B50" s="107"/>
      <c r="AE50" s="107"/>
    </row>
    <row r="51" spans="1:31" x14ac:dyDescent="0.25">
      <c r="A51" s="107"/>
      <c r="B51" s="107"/>
      <c r="AE51" s="107"/>
    </row>
    <row r="52" spans="1:31" x14ac:dyDescent="0.25">
      <c r="A52" s="107"/>
      <c r="B52" s="107"/>
      <c r="AE52" s="107"/>
    </row>
    <row r="53" spans="1:31" x14ac:dyDescent="0.25">
      <c r="A53" s="107"/>
      <c r="B53" s="107"/>
      <c r="AE53" s="107"/>
    </row>
    <row r="54" spans="1:31" x14ac:dyDescent="0.25">
      <c r="A54" s="107"/>
      <c r="B54" s="107"/>
      <c r="AE54" s="107"/>
    </row>
    <row r="55" spans="1:31" x14ac:dyDescent="0.25">
      <c r="A55" s="107"/>
      <c r="B55" s="107"/>
      <c r="AE55" s="107"/>
    </row>
    <row r="56" spans="1:31" x14ac:dyDescent="0.25">
      <c r="A56" s="107"/>
      <c r="B56" s="107"/>
      <c r="AE56" s="107"/>
    </row>
    <row r="57" spans="1:31" x14ac:dyDescent="0.25">
      <c r="A57" s="107"/>
      <c r="B57" s="107"/>
      <c r="AE57" s="107"/>
    </row>
    <row r="58" spans="1:31" x14ac:dyDescent="0.25">
      <c r="A58" s="107"/>
      <c r="B58" s="107"/>
      <c r="AE58" s="107"/>
    </row>
    <row r="59" spans="1:31" x14ac:dyDescent="0.25">
      <c r="A59" s="107"/>
      <c r="B59" s="107"/>
      <c r="AE59" s="107"/>
    </row>
    <row r="60" spans="1:31" x14ac:dyDescent="0.25">
      <c r="A60" s="107"/>
      <c r="B60" s="107"/>
      <c r="AE60" s="107"/>
    </row>
    <row r="61" spans="1:31" x14ac:dyDescent="0.25">
      <c r="A61" s="107"/>
      <c r="B61" s="107"/>
      <c r="AE61" s="107"/>
    </row>
    <row r="62" spans="1:31" x14ac:dyDescent="0.25">
      <c r="A62" s="107"/>
      <c r="B62" s="107"/>
      <c r="AE62" s="107"/>
    </row>
    <row r="63" spans="1:31" x14ac:dyDescent="0.25">
      <c r="A63" s="107"/>
      <c r="B63" s="107"/>
      <c r="AE63" s="107"/>
    </row>
    <row r="64" spans="1:31" x14ac:dyDescent="0.25">
      <c r="A64" s="107"/>
      <c r="B64" s="107"/>
      <c r="AE64" s="107"/>
    </row>
    <row r="65" spans="1:31" x14ac:dyDescent="0.25">
      <c r="A65" s="107"/>
      <c r="B65" s="107"/>
      <c r="AE65" s="107"/>
    </row>
    <row r="66" spans="1:31" x14ac:dyDescent="0.25">
      <c r="A66" s="107"/>
      <c r="B66" s="107"/>
      <c r="AE66" s="107"/>
    </row>
    <row r="67" spans="1:31" x14ac:dyDescent="0.25">
      <c r="A67" s="107"/>
      <c r="B67" s="107"/>
      <c r="AE67" s="107"/>
    </row>
    <row r="68" spans="1:31" x14ac:dyDescent="0.25">
      <c r="A68" s="107"/>
      <c r="B68" s="107"/>
      <c r="AE68" s="107"/>
    </row>
    <row r="69" spans="1:31" x14ac:dyDescent="0.25">
      <c r="A69" s="107"/>
      <c r="B69" s="107"/>
      <c r="AE69" s="107"/>
    </row>
    <row r="70" spans="1:31" x14ac:dyDescent="0.25">
      <c r="A70" s="107"/>
      <c r="B70" s="107"/>
      <c r="AE70" s="107"/>
    </row>
    <row r="71" spans="1:31" x14ac:dyDescent="0.25">
      <c r="A71" s="107"/>
      <c r="B71" s="107"/>
      <c r="AE71" s="107"/>
    </row>
    <row r="72" spans="1:31" x14ac:dyDescent="0.25">
      <c r="A72" s="107"/>
      <c r="B72" s="107"/>
      <c r="AE72" s="107"/>
    </row>
    <row r="73" spans="1:31" x14ac:dyDescent="0.25">
      <c r="A73" s="107"/>
      <c r="B73" s="107"/>
      <c r="AE73" s="107"/>
    </row>
    <row r="74" spans="1:31" x14ac:dyDescent="0.25">
      <c r="A74" s="107"/>
      <c r="B74" s="107"/>
      <c r="AE74" s="107"/>
    </row>
    <row r="75" spans="1:31" x14ac:dyDescent="0.25">
      <c r="A75" s="107"/>
      <c r="B75" s="107"/>
      <c r="AE75" s="107"/>
    </row>
    <row r="76" spans="1:31" x14ac:dyDescent="0.25">
      <c r="A76" s="107"/>
      <c r="B76" s="107"/>
      <c r="AE76" s="107"/>
    </row>
    <row r="77" spans="1:31" x14ac:dyDescent="0.25">
      <c r="A77" s="107"/>
      <c r="B77" s="107"/>
      <c r="AE77" s="107"/>
    </row>
    <row r="78" spans="1:31" x14ac:dyDescent="0.25">
      <c r="A78" s="107"/>
      <c r="B78" s="107"/>
      <c r="AE78" s="107"/>
    </row>
    <row r="79" spans="1:31" x14ac:dyDescent="0.25">
      <c r="A79" s="107"/>
      <c r="B79" s="107"/>
      <c r="AE79" s="107"/>
    </row>
    <row r="80" spans="1:31" x14ac:dyDescent="0.25">
      <c r="A80" s="107"/>
      <c r="B80" s="107"/>
      <c r="AE80" s="107"/>
    </row>
    <row r="81" spans="1:31" x14ac:dyDescent="0.25">
      <c r="A81" s="107"/>
      <c r="B81" s="107"/>
      <c r="AE81" s="107"/>
    </row>
    <row r="82" spans="1:31" x14ac:dyDescent="0.25">
      <c r="A82" s="107"/>
      <c r="B82" s="107"/>
      <c r="AE82" s="107"/>
    </row>
    <row r="83" spans="1:31" x14ac:dyDescent="0.25">
      <c r="A83" s="107"/>
      <c r="B83" s="107"/>
      <c r="AE83" s="107"/>
    </row>
    <row r="84" spans="1:31" x14ac:dyDescent="0.25">
      <c r="A84" s="107"/>
      <c r="B84" s="107"/>
      <c r="AE84" s="107"/>
    </row>
    <row r="85" spans="1:31" x14ac:dyDescent="0.25">
      <c r="A85" s="107"/>
      <c r="B85" s="107"/>
      <c r="AE85" s="107"/>
    </row>
    <row r="86" spans="1:31" x14ac:dyDescent="0.25">
      <c r="A86" s="107"/>
      <c r="B86" s="107"/>
      <c r="AE86" s="107"/>
    </row>
    <row r="87" spans="1:31" x14ac:dyDescent="0.25">
      <c r="A87" s="107"/>
      <c r="B87" s="107"/>
      <c r="AE87" s="107"/>
    </row>
    <row r="88" spans="1:31" x14ac:dyDescent="0.25">
      <c r="A88" s="107"/>
      <c r="B88" s="107"/>
      <c r="AE88" s="107"/>
    </row>
    <row r="89" spans="1:31" x14ac:dyDescent="0.25">
      <c r="A89" s="107"/>
      <c r="B89" s="107"/>
      <c r="AE89" s="107"/>
    </row>
    <row r="90" spans="1:31" x14ac:dyDescent="0.25">
      <c r="A90" s="107"/>
      <c r="B90" s="107"/>
      <c r="AE90" s="107"/>
    </row>
    <row r="91" spans="1:31" x14ac:dyDescent="0.25">
      <c r="A91" s="107"/>
      <c r="B91" s="107"/>
      <c r="AE91" s="107"/>
    </row>
    <row r="92" spans="1:31" x14ac:dyDescent="0.25">
      <c r="A92" s="107"/>
      <c r="B92" s="107"/>
      <c r="AE92" s="107"/>
    </row>
    <row r="93" spans="1:31" x14ac:dyDescent="0.25">
      <c r="A93" s="107"/>
      <c r="B93" s="107"/>
      <c r="AE93" s="107"/>
    </row>
    <row r="94" spans="1:31" x14ac:dyDescent="0.25">
      <c r="A94" s="107"/>
      <c r="B94" s="107"/>
      <c r="AE94" s="107"/>
    </row>
    <row r="95" spans="1:31" x14ac:dyDescent="0.25">
      <c r="A95" s="107"/>
      <c r="B95" s="107"/>
      <c r="AE95" s="107"/>
    </row>
    <row r="96" spans="1:31" x14ac:dyDescent="0.25">
      <c r="A96" s="107"/>
      <c r="B96" s="107"/>
      <c r="AE96" s="107"/>
    </row>
    <row r="97" spans="1:31" x14ac:dyDescent="0.25">
      <c r="A97" s="107"/>
      <c r="B97" s="107"/>
      <c r="AE97" s="107"/>
    </row>
    <row r="98" spans="1:31" x14ac:dyDescent="0.25">
      <c r="A98" s="107"/>
      <c r="B98" s="107"/>
      <c r="AE98" s="107"/>
    </row>
    <row r="99" spans="1:31" x14ac:dyDescent="0.25">
      <c r="A99" s="107"/>
      <c r="B99" s="107"/>
      <c r="AE99" s="107"/>
    </row>
    <row r="100" spans="1:31" x14ac:dyDescent="0.25">
      <c r="A100" s="107"/>
      <c r="B100" s="107"/>
      <c r="AE100" s="107"/>
    </row>
    <row r="101" spans="1:31" x14ac:dyDescent="0.25">
      <c r="A101" s="107"/>
      <c r="B101" s="107"/>
      <c r="AE101" s="107"/>
    </row>
    <row r="102" spans="1:31" x14ac:dyDescent="0.25">
      <c r="A102" s="107"/>
      <c r="B102" s="107"/>
      <c r="AE102" s="107"/>
    </row>
    <row r="103" spans="1:31" x14ac:dyDescent="0.25">
      <c r="A103" s="107"/>
      <c r="B103" s="107"/>
      <c r="AE103" s="107"/>
    </row>
    <row r="104" spans="1:31" x14ac:dyDescent="0.25">
      <c r="A104" s="107"/>
      <c r="B104" s="107"/>
      <c r="AE104" s="107"/>
    </row>
    <row r="105" spans="1:31" x14ac:dyDescent="0.25">
      <c r="A105" s="107"/>
      <c r="B105" s="107"/>
      <c r="AE105" s="107"/>
    </row>
    <row r="106" spans="1:31" x14ac:dyDescent="0.25">
      <c r="A106" s="107"/>
      <c r="B106" s="107"/>
      <c r="AE106" s="107"/>
    </row>
    <row r="107" spans="1:31" x14ac:dyDescent="0.25">
      <c r="A107" s="107"/>
      <c r="B107" s="107"/>
      <c r="AE107" s="107"/>
    </row>
    <row r="108" spans="1:31" x14ac:dyDescent="0.25">
      <c r="A108" s="107"/>
      <c r="B108" s="107"/>
      <c r="AE108" s="107"/>
    </row>
    <row r="109" spans="1:31" x14ac:dyDescent="0.25">
      <c r="A109" s="107"/>
      <c r="B109" s="107"/>
      <c r="AE109" s="107"/>
    </row>
    <row r="110" spans="1:31" x14ac:dyDescent="0.25">
      <c r="A110" s="107"/>
      <c r="B110" s="107"/>
      <c r="AE110" s="107"/>
    </row>
    <row r="111" spans="1:31" x14ac:dyDescent="0.25">
      <c r="A111" s="107"/>
      <c r="B111" s="107"/>
      <c r="AE111" s="107"/>
    </row>
    <row r="112" spans="1:31" x14ac:dyDescent="0.25">
      <c r="A112" s="107"/>
      <c r="B112" s="107"/>
      <c r="AE112" s="107"/>
    </row>
    <row r="113" spans="1:31" x14ac:dyDescent="0.25">
      <c r="A113" s="107"/>
      <c r="B113" s="107"/>
      <c r="AE113" s="107"/>
    </row>
    <row r="114" spans="1:31" x14ac:dyDescent="0.25">
      <c r="A114" s="107"/>
      <c r="B114" s="107"/>
      <c r="AE114" s="107"/>
    </row>
    <row r="115" spans="1:31" x14ac:dyDescent="0.25">
      <c r="A115" s="107"/>
      <c r="B115" s="107"/>
      <c r="AE115" s="107"/>
    </row>
    <row r="116" spans="1:31" x14ac:dyDescent="0.25">
      <c r="A116" s="107"/>
      <c r="B116" s="107"/>
      <c r="AE116" s="107"/>
    </row>
    <row r="117" spans="1:31" x14ac:dyDescent="0.25">
      <c r="A117" s="107"/>
      <c r="B117" s="107"/>
      <c r="AE117" s="107"/>
    </row>
    <row r="118" spans="1:31" x14ac:dyDescent="0.25">
      <c r="A118" s="107"/>
      <c r="B118" s="107"/>
      <c r="AE118" s="107"/>
    </row>
    <row r="119" spans="1:31" x14ac:dyDescent="0.25">
      <c r="A119" s="107"/>
      <c r="B119" s="107"/>
      <c r="AE119" s="107"/>
    </row>
    <row r="120" spans="1:31" x14ac:dyDescent="0.25">
      <c r="A120" s="107"/>
      <c r="B120" s="107"/>
      <c r="AE120" s="107"/>
    </row>
    <row r="121" spans="1:31" x14ac:dyDescent="0.25">
      <c r="A121" s="107"/>
      <c r="B121" s="107"/>
      <c r="AE121" s="107"/>
    </row>
    <row r="122" spans="1:31" x14ac:dyDescent="0.25">
      <c r="A122" s="107"/>
      <c r="B122" s="107"/>
      <c r="AE122" s="107"/>
    </row>
    <row r="123" spans="1:31" x14ac:dyDescent="0.25">
      <c r="A123" s="107"/>
      <c r="B123" s="107"/>
      <c r="AE123" s="107"/>
    </row>
    <row r="124" spans="1:31" x14ac:dyDescent="0.25">
      <c r="A124" s="107"/>
      <c r="B124" s="107"/>
      <c r="AE124" s="107"/>
    </row>
    <row r="125" spans="1:31" x14ac:dyDescent="0.25">
      <c r="A125" s="107"/>
      <c r="B125" s="107"/>
      <c r="AE125" s="107"/>
    </row>
    <row r="126" spans="1:31" x14ac:dyDescent="0.25">
      <c r="A126" s="107"/>
      <c r="B126" s="107"/>
      <c r="AE126" s="107"/>
    </row>
    <row r="127" spans="1:31" x14ac:dyDescent="0.25">
      <c r="A127" s="107"/>
      <c r="B127" s="107"/>
      <c r="AE127" s="107"/>
    </row>
    <row r="128" spans="1:31" x14ac:dyDescent="0.25">
      <c r="A128" s="107"/>
      <c r="B128" s="107"/>
      <c r="AE128" s="107"/>
    </row>
    <row r="129" spans="1:31" x14ac:dyDescent="0.25">
      <c r="A129" s="107"/>
      <c r="B129" s="107"/>
      <c r="AE129" s="107"/>
    </row>
    <row r="130" spans="1:31" x14ac:dyDescent="0.25">
      <c r="A130" s="107"/>
      <c r="B130" s="107"/>
      <c r="AE130" s="107"/>
    </row>
    <row r="131" spans="1:31" x14ac:dyDescent="0.25">
      <c r="A131" s="107"/>
      <c r="B131" s="107"/>
      <c r="AE131" s="107"/>
    </row>
    <row r="132" spans="1:31" x14ac:dyDescent="0.25">
      <c r="A132" s="107"/>
      <c r="B132" s="107"/>
      <c r="AE132" s="107"/>
    </row>
    <row r="133" spans="1:31" x14ac:dyDescent="0.25">
      <c r="A133" s="107"/>
      <c r="B133" s="107"/>
      <c r="AE133" s="107"/>
    </row>
    <row r="134" spans="1:31" x14ac:dyDescent="0.25">
      <c r="A134" s="107"/>
      <c r="B134" s="107"/>
      <c r="AE134" s="107"/>
    </row>
    <row r="135" spans="1:31" x14ac:dyDescent="0.25">
      <c r="A135" s="107"/>
      <c r="B135" s="107"/>
      <c r="AE135" s="107"/>
    </row>
    <row r="136" spans="1:31" x14ac:dyDescent="0.25">
      <c r="A136" s="107"/>
      <c r="B136" s="107"/>
      <c r="AE136" s="107"/>
    </row>
    <row r="137" spans="1:31" x14ac:dyDescent="0.25">
      <c r="A137" s="107"/>
      <c r="B137" s="107"/>
      <c r="AE137" s="107"/>
    </row>
    <row r="138" spans="1:31" x14ac:dyDescent="0.25">
      <c r="A138" s="107"/>
      <c r="B138" s="107"/>
      <c r="AE138" s="107"/>
    </row>
    <row r="139" spans="1:31" x14ac:dyDescent="0.25">
      <c r="A139" s="107"/>
      <c r="B139" s="107"/>
      <c r="AE139" s="107"/>
    </row>
    <row r="140" spans="1:31" x14ac:dyDescent="0.25">
      <c r="A140" s="107"/>
      <c r="B140" s="107"/>
      <c r="AE140" s="107"/>
    </row>
    <row r="141" spans="1:31" x14ac:dyDescent="0.25">
      <c r="A141" s="107"/>
      <c r="B141" s="107"/>
      <c r="AE141" s="107"/>
    </row>
    <row r="142" spans="1:31" x14ac:dyDescent="0.25">
      <c r="A142" s="107"/>
      <c r="B142" s="107"/>
      <c r="AE142" s="107"/>
    </row>
    <row r="143" spans="1:31" x14ac:dyDescent="0.25">
      <c r="A143" s="107"/>
      <c r="B143" s="107"/>
      <c r="AE143" s="107"/>
    </row>
    <row r="144" spans="1:31" x14ac:dyDescent="0.25">
      <c r="A144" s="107"/>
      <c r="B144" s="107"/>
      <c r="AE144" s="107"/>
    </row>
    <row r="145" spans="1:31" x14ac:dyDescent="0.25">
      <c r="A145" s="107"/>
      <c r="B145" s="107"/>
      <c r="AE145" s="107"/>
    </row>
    <row r="146" spans="1:31" x14ac:dyDescent="0.25">
      <c r="A146" s="107"/>
      <c r="B146" s="107"/>
      <c r="AE146" s="107"/>
    </row>
    <row r="147" spans="1:31" x14ac:dyDescent="0.25">
      <c r="A147" s="107"/>
      <c r="B147" s="107"/>
      <c r="AE147" s="107"/>
    </row>
    <row r="148" spans="1:31" x14ac:dyDescent="0.25">
      <c r="A148" s="107"/>
      <c r="B148" s="107"/>
      <c r="AE148" s="107"/>
    </row>
    <row r="149" spans="1:31" x14ac:dyDescent="0.25">
      <c r="A149" s="107"/>
      <c r="B149" s="107"/>
      <c r="AE149" s="107"/>
    </row>
    <row r="150" spans="1:31" x14ac:dyDescent="0.25">
      <c r="A150" s="107"/>
      <c r="B150" s="107"/>
      <c r="AE150" s="107"/>
    </row>
    <row r="151" spans="1:31" x14ac:dyDescent="0.25">
      <c r="A151" s="107"/>
      <c r="B151" s="107"/>
      <c r="AE151" s="107"/>
    </row>
    <row r="152" spans="1:31" x14ac:dyDescent="0.25">
      <c r="A152" s="107"/>
      <c r="B152" s="107"/>
      <c r="AE152" s="107"/>
    </row>
    <row r="153" spans="1:31" x14ac:dyDescent="0.25">
      <c r="A153" s="107"/>
      <c r="B153" s="107"/>
      <c r="AE153" s="107"/>
    </row>
    <row r="154" spans="1:31" x14ac:dyDescent="0.25">
      <c r="A154" s="107"/>
      <c r="B154" s="107"/>
      <c r="AE154" s="107"/>
    </row>
    <row r="155" spans="1:31" x14ac:dyDescent="0.25">
      <c r="A155" s="107"/>
      <c r="B155" s="107"/>
      <c r="AE155" s="107"/>
    </row>
    <row r="156" spans="1:31" x14ac:dyDescent="0.25">
      <c r="A156" s="107"/>
      <c r="B156" s="107"/>
      <c r="AE156" s="107"/>
    </row>
    <row r="157" spans="1:31" x14ac:dyDescent="0.25">
      <c r="A157" s="107"/>
      <c r="B157" s="107"/>
      <c r="AE157" s="107"/>
    </row>
    <row r="158" spans="1:31" x14ac:dyDescent="0.25">
      <c r="A158" s="107"/>
      <c r="B158" s="107"/>
      <c r="AE158" s="107"/>
    </row>
    <row r="159" spans="1:31" x14ac:dyDescent="0.25">
      <c r="A159" s="107"/>
      <c r="B159" s="107"/>
      <c r="AE159" s="107"/>
    </row>
    <row r="160" spans="1:31" x14ac:dyDescent="0.25">
      <c r="A160" s="107"/>
      <c r="B160" s="107"/>
      <c r="AE160" s="107"/>
    </row>
    <row r="161" spans="1:31" x14ac:dyDescent="0.25">
      <c r="A161" s="107"/>
      <c r="B161" s="107"/>
      <c r="AE161" s="107"/>
    </row>
    <row r="162" spans="1:31" x14ac:dyDescent="0.25">
      <c r="A162" s="107"/>
      <c r="B162" s="107"/>
      <c r="AE162" s="107"/>
    </row>
    <row r="163" spans="1:31" x14ac:dyDescent="0.25">
      <c r="A163" s="107"/>
      <c r="B163" s="107"/>
      <c r="AE163" s="107"/>
    </row>
    <row r="164" spans="1:31" x14ac:dyDescent="0.25">
      <c r="A164" s="107"/>
      <c r="B164" s="107"/>
      <c r="AE164" s="107"/>
    </row>
    <row r="165" spans="1:31" x14ac:dyDescent="0.25">
      <c r="A165" s="107"/>
      <c r="B165" s="107"/>
      <c r="AE165" s="107"/>
    </row>
    <row r="166" spans="1:31" x14ac:dyDescent="0.25">
      <c r="A166" s="107"/>
      <c r="B166" s="107"/>
      <c r="AE166" s="107"/>
    </row>
    <row r="167" spans="1:31" x14ac:dyDescent="0.25">
      <c r="A167" s="107"/>
      <c r="B167" s="107"/>
      <c r="AE167" s="107"/>
    </row>
    <row r="168" spans="1:31" x14ac:dyDescent="0.25">
      <c r="A168" s="107"/>
      <c r="B168" s="107"/>
      <c r="AE168" s="107"/>
    </row>
    <row r="169" spans="1:31" x14ac:dyDescent="0.25">
      <c r="A169" s="107"/>
      <c r="B169" s="107"/>
      <c r="AE169" s="107"/>
    </row>
    <row r="170" spans="1:31" x14ac:dyDescent="0.25">
      <c r="A170" s="107"/>
      <c r="B170" s="107"/>
      <c r="AE170" s="107"/>
    </row>
    <row r="171" spans="1:31" x14ac:dyDescent="0.25">
      <c r="A171" s="107"/>
      <c r="B171" s="107"/>
      <c r="AE171" s="107"/>
    </row>
    <row r="172" spans="1:31" x14ac:dyDescent="0.25">
      <c r="A172" s="107"/>
      <c r="B172" s="107"/>
      <c r="AE172" s="107"/>
    </row>
    <row r="173" spans="1:31" x14ac:dyDescent="0.25">
      <c r="A173" s="107"/>
      <c r="B173" s="107"/>
      <c r="AE173" s="107"/>
    </row>
    <row r="174" spans="1:31" x14ac:dyDescent="0.25">
      <c r="A174" s="107"/>
      <c r="B174" s="107"/>
      <c r="AE174" s="107"/>
    </row>
    <row r="175" spans="1:31" x14ac:dyDescent="0.25">
      <c r="A175" s="107"/>
      <c r="B175" s="107"/>
      <c r="AE175" s="107"/>
    </row>
    <row r="176" spans="1:31" x14ac:dyDescent="0.25">
      <c r="A176" s="107"/>
      <c r="B176" s="107"/>
      <c r="AE176" s="107"/>
    </row>
    <row r="177" spans="1:31" x14ac:dyDescent="0.25">
      <c r="A177" s="107"/>
      <c r="B177" s="107"/>
      <c r="AE177" s="107"/>
    </row>
    <row r="178" spans="1:31" x14ac:dyDescent="0.25">
      <c r="A178" s="107"/>
      <c r="B178" s="107"/>
      <c r="AE178" s="107"/>
    </row>
    <row r="179" spans="1:31" x14ac:dyDescent="0.25">
      <c r="A179" s="107"/>
      <c r="B179" s="107"/>
      <c r="AE179" s="107"/>
    </row>
    <row r="180" spans="1:31" x14ac:dyDescent="0.25">
      <c r="A180" s="107"/>
      <c r="B180" s="107"/>
      <c r="AE180" s="107"/>
    </row>
    <row r="181" spans="1:31" x14ac:dyDescent="0.25">
      <c r="A181" s="107"/>
      <c r="B181" s="107"/>
      <c r="AE181" s="107"/>
    </row>
    <row r="182" spans="1:31" x14ac:dyDescent="0.25">
      <c r="A182" s="107"/>
      <c r="B182" s="107"/>
      <c r="AE182" s="107"/>
    </row>
    <row r="183" spans="1:31" x14ac:dyDescent="0.25">
      <c r="A183" s="107"/>
      <c r="B183" s="107"/>
      <c r="AE183" s="107"/>
    </row>
    <row r="184" spans="1:31" x14ac:dyDescent="0.25">
      <c r="A184" s="107"/>
      <c r="B184" s="107"/>
      <c r="AE184" s="107"/>
    </row>
    <row r="185" spans="1:31" x14ac:dyDescent="0.25">
      <c r="A185" s="107"/>
      <c r="B185" s="107"/>
      <c r="AE185" s="107"/>
    </row>
    <row r="186" spans="1:31" x14ac:dyDescent="0.25">
      <c r="A186" s="107"/>
      <c r="B186" s="107"/>
      <c r="AE186" s="107"/>
    </row>
    <row r="187" spans="1:31" x14ac:dyDescent="0.25">
      <c r="A187" s="107"/>
      <c r="B187" s="107"/>
      <c r="AE187" s="107"/>
    </row>
    <row r="188" spans="1:31" x14ac:dyDescent="0.25">
      <c r="A188" s="107"/>
      <c r="B188" s="107"/>
      <c r="AE188" s="107"/>
    </row>
    <row r="189" spans="1:31" x14ac:dyDescent="0.25">
      <c r="A189" s="107"/>
      <c r="B189" s="107"/>
      <c r="AE189" s="107"/>
    </row>
    <row r="190" spans="1:31" x14ac:dyDescent="0.25">
      <c r="A190" s="107"/>
      <c r="B190" s="107"/>
      <c r="AE190" s="107"/>
    </row>
    <row r="191" spans="1:31" x14ac:dyDescent="0.25">
      <c r="A191" s="107"/>
      <c r="B191" s="107"/>
      <c r="AE191" s="107"/>
    </row>
    <row r="192" spans="1:31" x14ac:dyDescent="0.25">
      <c r="A192" s="107"/>
      <c r="B192" s="107"/>
      <c r="AE192" s="107"/>
    </row>
    <row r="193" spans="1:31" x14ac:dyDescent="0.25">
      <c r="A193" s="107"/>
      <c r="B193" s="107"/>
      <c r="AE193" s="107"/>
    </row>
    <row r="194" spans="1:31" x14ac:dyDescent="0.25">
      <c r="A194" s="107"/>
      <c r="B194" s="107"/>
      <c r="AE194" s="107"/>
    </row>
    <row r="195" spans="1:31" x14ac:dyDescent="0.25">
      <c r="A195" s="107"/>
      <c r="B195" s="107"/>
      <c r="AE195" s="107"/>
    </row>
    <row r="196" spans="1:31" x14ac:dyDescent="0.25">
      <c r="A196" s="107"/>
      <c r="B196" s="107"/>
      <c r="AE196" s="107"/>
    </row>
    <row r="197" spans="1:31" x14ac:dyDescent="0.25">
      <c r="A197" s="107"/>
      <c r="B197" s="107"/>
      <c r="AE197" s="107"/>
    </row>
    <row r="198" spans="1:31" x14ac:dyDescent="0.25">
      <c r="A198" s="107"/>
      <c r="B198" s="107"/>
      <c r="AE198" s="107"/>
    </row>
    <row r="199" spans="1:31" x14ac:dyDescent="0.25">
      <c r="A199" s="107"/>
      <c r="B199" s="107"/>
      <c r="AE199" s="107"/>
    </row>
    <row r="200" spans="1:31" x14ac:dyDescent="0.25">
      <c r="A200" s="107"/>
      <c r="B200" s="107"/>
      <c r="AE200" s="107"/>
    </row>
    <row r="201" spans="1:31" x14ac:dyDescent="0.25">
      <c r="A201" s="107"/>
      <c r="B201" s="107"/>
      <c r="AE201" s="107"/>
    </row>
    <row r="202" spans="1:31" x14ac:dyDescent="0.25">
      <c r="A202" s="107"/>
      <c r="B202" s="107"/>
      <c r="AE202" s="107"/>
    </row>
    <row r="203" spans="1:31" x14ac:dyDescent="0.25">
      <c r="A203" s="107"/>
      <c r="B203" s="107"/>
      <c r="AE203" s="107"/>
    </row>
    <row r="204" spans="1:31" x14ac:dyDescent="0.25">
      <c r="A204" s="107"/>
      <c r="B204" s="107"/>
      <c r="AE204" s="107"/>
    </row>
    <row r="205" spans="1:31" x14ac:dyDescent="0.25">
      <c r="A205" s="107"/>
      <c r="B205" s="107"/>
      <c r="AE205" s="107"/>
    </row>
    <row r="206" spans="1:31" x14ac:dyDescent="0.25">
      <c r="A206" s="107"/>
      <c r="B206" s="107"/>
      <c r="AE206" s="107"/>
    </row>
    <row r="207" spans="1:31" x14ac:dyDescent="0.25">
      <c r="A207" s="107"/>
      <c r="B207" s="107"/>
      <c r="AE207" s="107"/>
    </row>
    <row r="208" spans="1:31" x14ac:dyDescent="0.25">
      <c r="A208" s="107"/>
      <c r="B208" s="107"/>
      <c r="AE208" s="107"/>
    </row>
    <row r="209" spans="1:31" x14ac:dyDescent="0.25">
      <c r="A209" s="107"/>
      <c r="B209" s="107"/>
      <c r="AE209" s="107"/>
    </row>
    <row r="210" spans="1:31" x14ac:dyDescent="0.25">
      <c r="A210" s="107"/>
      <c r="B210" s="107"/>
      <c r="AE210" s="107"/>
    </row>
    <row r="211" spans="1:31" x14ac:dyDescent="0.25">
      <c r="A211" s="107"/>
      <c r="B211" s="107"/>
      <c r="AE211" s="107"/>
    </row>
    <row r="212" spans="1:31" x14ac:dyDescent="0.25">
      <c r="A212" s="107"/>
      <c r="B212" s="107"/>
      <c r="AE212" s="107"/>
    </row>
    <row r="213" spans="1:31" x14ac:dyDescent="0.25">
      <c r="A213" s="107"/>
      <c r="B213" s="107"/>
      <c r="AE213" s="107"/>
    </row>
    <row r="214" spans="1:31" x14ac:dyDescent="0.25">
      <c r="A214" s="107"/>
      <c r="B214" s="107"/>
      <c r="AE214" s="107"/>
    </row>
    <row r="215" spans="1:31" x14ac:dyDescent="0.25">
      <c r="A215" s="107"/>
      <c r="B215" s="107"/>
      <c r="AE215" s="107"/>
    </row>
    <row r="216" spans="1:31" x14ac:dyDescent="0.25">
      <c r="A216" s="107"/>
      <c r="B216" s="107"/>
      <c r="AE216" s="107"/>
    </row>
    <row r="217" spans="1:31" x14ac:dyDescent="0.25">
      <c r="A217" s="107"/>
      <c r="B217" s="107"/>
      <c r="AE217" s="107"/>
    </row>
    <row r="218" spans="1:31" x14ac:dyDescent="0.25">
      <c r="A218" s="107"/>
      <c r="B218" s="107"/>
      <c r="AE218" s="107"/>
    </row>
    <row r="219" spans="1:31" x14ac:dyDescent="0.25">
      <c r="A219" s="107"/>
      <c r="B219" s="107"/>
      <c r="AE219" s="107"/>
    </row>
    <row r="220" spans="1:31" x14ac:dyDescent="0.25">
      <c r="A220" s="107"/>
      <c r="B220" s="107"/>
      <c r="AE220" s="107"/>
    </row>
    <row r="221" spans="1:31" x14ac:dyDescent="0.25">
      <c r="A221" s="107"/>
      <c r="B221" s="107"/>
      <c r="AE221" s="107"/>
    </row>
    <row r="222" spans="1:31" x14ac:dyDescent="0.25">
      <c r="A222" s="107"/>
      <c r="B222" s="107"/>
      <c r="AE222" s="107"/>
    </row>
    <row r="223" spans="1:31" x14ac:dyDescent="0.25">
      <c r="A223" s="107"/>
      <c r="B223" s="107"/>
      <c r="AE223" s="107"/>
    </row>
    <row r="224" spans="1:31" x14ac:dyDescent="0.25">
      <c r="A224" s="107"/>
      <c r="B224" s="107"/>
      <c r="AE224" s="107"/>
    </row>
    <row r="225" spans="1:31" x14ac:dyDescent="0.25">
      <c r="A225" s="107"/>
      <c r="B225" s="107"/>
      <c r="AE225" s="107"/>
    </row>
    <row r="226" spans="1:31" x14ac:dyDescent="0.25">
      <c r="A226" s="107"/>
      <c r="B226" s="107"/>
      <c r="AE226" s="107"/>
    </row>
    <row r="227" spans="1:31" x14ac:dyDescent="0.25">
      <c r="A227" s="107"/>
      <c r="B227" s="107"/>
      <c r="AE227" s="107"/>
    </row>
    <row r="228" spans="1:31" x14ac:dyDescent="0.25">
      <c r="A228" s="107"/>
      <c r="B228" s="107"/>
      <c r="AE228" s="107"/>
    </row>
    <row r="229" spans="1:31" x14ac:dyDescent="0.25">
      <c r="A229" s="107"/>
      <c r="B229" s="107"/>
      <c r="AE229" s="107"/>
    </row>
    <row r="230" spans="1:31" x14ac:dyDescent="0.25">
      <c r="A230" s="107"/>
      <c r="B230" s="107"/>
      <c r="AE230" s="107"/>
    </row>
  </sheetData>
  <mergeCells count="14">
    <mergeCell ref="L10:M10"/>
    <mergeCell ref="N10:O10"/>
    <mergeCell ref="P10:Q10"/>
    <mergeCell ref="AC10:AD10"/>
    <mergeCell ref="R10:S10"/>
    <mergeCell ref="T10:U10"/>
    <mergeCell ref="V10:W10"/>
    <mergeCell ref="X10:Y10"/>
    <mergeCell ref="J10:K10"/>
    <mergeCell ref="A33:B33"/>
    <mergeCell ref="B10:C10"/>
    <mergeCell ref="D10:E10"/>
    <mergeCell ref="F10:G10"/>
    <mergeCell ref="H10:I10"/>
  </mergeCells>
  <printOptions horizontalCentered="1" verticalCentered="1"/>
  <pageMargins left="0.36" right="0.19685039370078741" top="0.78" bottom="0.77" header="0.31496062992125984" footer="0.51181102362204722"/>
  <pageSetup paperSize="9" scale="96" orientation="landscape" useFirstPageNumber="1" r:id="rId1"/>
  <headerFooter alignWithMargins="0"/>
  <rowBreaks count="1" manualBreakCount="1">
    <brk id="35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1:CE59"/>
  <sheetViews>
    <sheetView workbookViewId="0"/>
  </sheetViews>
  <sheetFormatPr baseColWidth="10" defaultColWidth="11.44140625" defaultRowHeight="10.199999999999999" x14ac:dyDescent="0.2"/>
  <cols>
    <col min="1" max="1" width="10" style="163" customWidth="1"/>
    <col min="2" max="27" width="4.6640625" style="163" customWidth="1"/>
    <col min="28" max="58" width="0" style="163" hidden="1" customWidth="1"/>
    <col min="59" max="16384" width="11.44140625" style="163"/>
  </cols>
  <sheetData>
    <row r="1" spans="1:83" ht="3.75" customHeight="1" x14ac:dyDescent="0.25"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</row>
    <row r="2" spans="1:83" ht="2.25" customHeight="1" x14ac:dyDescent="0.25"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</row>
    <row r="3" spans="1:83" ht="1.5" customHeight="1" x14ac:dyDescent="0.25">
      <c r="H3" s="164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</row>
    <row r="4" spans="1:83" ht="13.2" x14ac:dyDescent="0.25">
      <c r="B4" s="355">
        <f>'DebitVL sens 1'!C3</f>
        <v>43720</v>
      </c>
      <c r="C4" s="356"/>
      <c r="D4" s="357"/>
      <c r="E4" s="355">
        <f>'DebitVL sens 1'!D3</f>
        <v>43721</v>
      </c>
      <c r="F4" s="356"/>
      <c r="G4" s="357"/>
      <c r="H4" s="355">
        <f>'DebitVL sens 1'!E3</f>
        <v>43722</v>
      </c>
      <c r="I4" s="356"/>
      <c r="J4" s="357"/>
      <c r="K4" s="355">
        <f>'DebitVL sens 1'!F3</f>
        <v>43723</v>
      </c>
      <c r="L4" s="356"/>
      <c r="M4" s="357"/>
      <c r="N4" s="355">
        <f>'DebitVL sens 1'!G3</f>
        <v>43724</v>
      </c>
      <c r="O4" s="356"/>
      <c r="P4" s="357"/>
      <c r="Q4" s="355">
        <f>'DebitVL sens 1'!H3</f>
        <v>43725</v>
      </c>
      <c r="R4" s="356"/>
      <c r="S4" s="357"/>
      <c r="T4" s="355">
        <f>'DebitVL sens 1'!I3</f>
        <v>43726</v>
      </c>
      <c r="U4" s="356"/>
      <c r="V4" s="357"/>
      <c r="W4" s="165" t="s">
        <v>111</v>
      </c>
      <c r="X4" s="166" t="s">
        <v>111</v>
      </c>
      <c r="Y4" s="166" t="s">
        <v>5</v>
      </c>
      <c r="Z4" s="359" t="s">
        <v>112</v>
      </c>
      <c r="AA4" s="360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</row>
    <row r="5" spans="1:83" ht="13.2" x14ac:dyDescent="0.25">
      <c r="A5" s="167" t="s">
        <v>113</v>
      </c>
      <c r="B5" s="168" t="s">
        <v>4</v>
      </c>
      <c r="C5" s="169" t="s">
        <v>3</v>
      </c>
      <c r="D5" s="170" t="s">
        <v>68</v>
      </c>
      <c r="E5" s="168" t="s">
        <v>4</v>
      </c>
      <c r="F5" s="169" t="s">
        <v>3</v>
      </c>
      <c r="G5" s="170" t="s">
        <v>68</v>
      </c>
      <c r="H5" s="168" t="s">
        <v>4</v>
      </c>
      <c r="I5" s="169" t="s">
        <v>3</v>
      </c>
      <c r="J5" s="170" t="s">
        <v>68</v>
      </c>
      <c r="K5" s="168" t="s">
        <v>4</v>
      </c>
      <c r="L5" s="169" t="s">
        <v>3</v>
      </c>
      <c r="M5" s="170" t="s">
        <v>68</v>
      </c>
      <c r="N5" s="168" t="s">
        <v>4</v>
      </c>
      <c r="O5" s="169" t="s">
        <v>3</v>
      </c>
      <c r="P5" s="170" t="s">
        <v>68</v>
      </c>
      <c r="Q5" s="168" t="s">
        <v>4</v>
      </c>
      <c r="R5" s="169" t="s">
        <v>3</v>
      </c>
      <c r="S5" s="170" t="s">
        <v>68</v>
      </c>
      <c r="T5" s="168" t="s">
        <v>4</v>
      </c>
      <c r="U5" s="169" t="s">
        <v>3</v>
      </c>
      <c r="V5" s="170" t="s">
        <v>68</v>
      </c>
      <c r="W5" s="171" t="s">
        <v>4</v>
      </c>
      <c r="X5" s="172" t="s">
        <v>3</v>
      </c>
      <c r="Y5" s="172" t="s">
        <v>3</v>
      </c>
      <c r="Z5" s="172" t="s">
        <v>4</v>
      </c>
      <c r="AA5" s="173" t="s">
        <v>3</v>
      </c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</row>
    <row r="6" spans="1:83" ht="13.2" x14ac:dyDescent="0.25">
      <c r="A6" s="174">
        <v>0</v>
      </c>
      <c r="B6" s="175">
        <f>'DebitVL sens 1'!C4+'DebitPL sens 1'!C4</f>
        <v>1</v>
      </c>
      <c r="C6" s="176">
        <f>'DebitPL sens 1'!C4</f>
        <v>0</v>
      </c>
      <c r="D6" s="177">
        <f t="shared" ref="D6:D29" si="0">IF(B6=0,0,C6/B6)</f>
        <v>0</v>
      </c>
      <c r="E6" s="175">
        <f>'DebitVL sens 1'!D4+'DebitPL sens 1'!D4</f>
        <v>1</v>
      </c>
      <c r="F6" s="176">
        <f>'DebitPL sens 1'!D4</f>
        <v>0</v>
      </c>
      <c r="G6" s="177">
        <f t="shared" ref="G6:G29" si="1">IF(E6=0,0,F6/E6)</f>
        <v>0</v>
      </c>
      <c r="H6" s="175">
        <f>'DebitVL sens 1'!E4+'DebitPL sens 1'!E4</f>
        <v>3</v>
      </c>
      <c r="I6" s="176">
        <f>'DebitPL sens 1'!E4</f>
        <v>0</v>
      </c>
      <c r="J6" s="177">
        <f t="shared" ref="J6:J29" si="2">IF(H6=0,0,I6/H6)</f>
        <v>0</v>
      </c>
      <c r="K6" s="175">
        <f>'DebitVL sens 1'!F4+'DebitPL sens 1'!F4</f>
        <v>6</v>
      </c>
      <c r="L6" s="176">
        <f>'DebitPL sens 1'!F4</f>
        <v>0</v>
      </c>
      <c r="M6" s="177">
        <f t="shared" ref="M6:M29" si="3">IF(K6=0,0,L6/K6)</f>
        <v>0</v>
      </c>
      <c r="N6" s="175">
        <f>'DebitVL sens 1'!G4+'DebitPL sens 1'!G4</f>
        <v>4</v>
      </c>
      <c r="O6" s="176">
        <f>'DebitPL sens 1'!G4</f>
        <v>2</v>
      </c>
      <c r="P6" s="177">
        <f t="shared" ref="P6:P29" si="4">IF(N6=0,0,O6/N6)</f>
        <v>0.5</v>
      </c>
      <c r="Q6" s="175">
        <f>'DebitVL sens 1'!H4+'DebitPL sens 1'!H4</f>
        <v>2</v>
      </c>
      <c r="R6" s="176">
        <f>'DebitPL sens 1'!H4</f>
        <v>1</v>
      </c>
      <c r="S6" s="177">
        <f t="shared" ref="S6:S29" si="5">IF(Q6=0,0,R6/Q6)</f>
        <v>0.5</v>
      </c>
      <c r="T6" s="175">
        <f>'DebitVL sens 1'!I4+'DebitPL sens 1'!I4</f>
        <v>6</v>
      </c>
      <c r="U6" s="176">
        <f>'DebitPL sens 1'!I4</f>
        <v>4</v>
      </c>
      <c r="V6" s="177">
        <f t="shared" ref="V6:V29" si="6">IF(T6=0,0,U6/T6)</f>
        <v>0.66666666666666663</v>
      </c>
      <c r="W6" s="176">
        <f t="shared" ref="W6:W29" si="7">B6+E6+H6+K6+N6+Q6+T6</f>
        <v>23</v>
      </c>
      <c r="X6" s="176">
        <f t="shared" ref="X6:X29" si="8">C6+F6+I6+L6+O6+R6+U6</f>
        <v>7</v>
      </c>
      <c r="Y6" s="177">
        <f t="shared" ref="Y6:Y29" si="9">IF(W6=0,0,X6/W6)</f>
        <v>0.30434782608695654</v>
      </c>
      <c r="Z6" s="178">
        <f t="shared" ref="Z6:Z29" si="10">IF(W6=0,0,AVERAGE(B6,E6,H6,K6,N6,Q6,T6))</f>
        <v>3.2857142857142856</v>
      </c>
      <c r="AA6" s="179">
        <f t="shared" ref="AA6:AA29" si="11">IF(X6=0,0,AVERAGE(C6,F6,I6,L6,O6,R6,U6))</f>
        <v>1</v>
      </c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</row>
    <row r="7" spans="1:83" ht="13.2" x14ac:dyDescent="0.25">
      <c r="A7" s="180">
        <v>4.1666666666666664E-2</v>
      </c>
      <c r="B7" s="181">
        <f>'DebitVL sens 1'!C5+'DebitPL sens 1'!C5</f>
        <v>6</v>
      </c>
      <c r="C7" s="164">
        <f>'DebitPL sens 1'!C5</f>
        <v>3</v>
      </c>
      <c r="D7" s="182">
        <f t="shared" si="0"/>
        <v>0.5</v>
      </c>
      <c r="E7" s="181">
        <f>'DebitVL sens 1'!D5+'DebitPL sens 1'!D5</f>
        <v>3</v>
      </c>
      <c r="F7" s="164">
        <f>'DebitPL sens 1'!D5</f>
        <v>2</v>
      </c>
      <c r="G7" s="182">
        <f t="shared" si="1"/>
        <v>0.66666666666666663</v>
      </c>
      <c r="H7" s="181">
        <f>'DebitVL sens 1'!E5+'DebitPL sens 1'!E5</f>
        <v>7</v>
      </c>
      <c r="I7" s="164">
        <f>'DebitPL sens 1'!E5</f>
        <v>3</v>
      </c>
      <c r="J7" s="182">
        <f t="shared" si="2"/>
        <v>0.42857142857142855</v>
      </c>
      <c r="K7" s="181">
        <f>'DebitVL sens 1'!F5+'DebitPL sens 1'!F5</f>
        <v>1</v>
      </c>
      <c r="L7" s="164">
        <f>'DebitPL sens 1'!F5</f>
        <v>0</v>
      </c>
      <c r="M7" s="182">
        <f t="shared" si="3"/>
        <v>0</v>
      </c>
      <c r="N7" s="181">
        <f>'DebitVL sens 1'!G5+'DebitPL sens 1'!G5</f>
        <v>1</v>
      </c>
      <c r="O7" s="164">
        <f>'DebitPL sens 1'!G5</f>
        <v>0</v>
      </c>
      <c r="P7" s="182">
        <f t="shared" si="4"/>
        <v>0</v>
      </c>
      <c r="Q7" s="181">
        <f>'DebitVL sens 1'!H5+'DebitPL sens 1'!H5</f>
        <v>3</v>
      </c>
      <c r="R7" s="164">
        <f>'DebitPL sens 1'!H5</f>
        <v>2</v>
      </c>
      <c r="S7" s="182">
        <f t="shared" si="5"/>
        <v>0.66666666666666663</v>
      </c>
      <c r="T7" s="181">
        <f>'DebitVL sens 1'!I5+'DebitPL sens 1'!I5</f>
        <v>1</v>
      </c>
      <c r="U7" s="164">
        <f>'DebitPL sens 1'!I5</f>
        <v>0</v>
      </c>
      <c r="V7" s="182">
        <f t="shared" si="6"/>
        <v>0</v>
      </c>
      <c r="W7" s="164">
        <f t="shared" si="7"/>
        <v>22</v>
      </c>
      <c r="X7" s="164">
        <f t="shared" si="8"/>
        <v>10</v>
      </c>
      <c r="Y7" s="182">
        <f t="shared" si="9"/>
        <v>0.45454545454545453</v>
      </c>
      <c r="Z7" s="183">
        <f t="shared" si="10"/>
        <v>3.1428571428571428</v>
      </c>
      <c r="AA7" s="184">
        <f t="shared" si="11"/>
        <v>1.4285714285714286</v>
      </c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</row>
    <row r="8" spans="1:83" ht="13.2" x14ac:dyDescent="0.25">
      <c r="A8" s="180">
        <v>8.3333333333333301E-2</v>
      </c>
      <c r="B8" s="181">
        <f>'DebitVL sens 1'!C6+'DebitPL sens 1'!C6</f>
        <v>1</v>
      </c>
      <c r="C8" s="164">
        <f>'DebitPL sens 1'!C6</f>
        <v>1</v>
      </c>
      <c r="D8" s="182">
        <f t="shared" si="0"/>
        <v>1</v>
      </c>
      <c r="E8" s="181">
        <f>'DebitVL sens 1'!D6+'DebitPL sens 1'!D6</f>
        <v>0</v>
      </c>
      <c r="F8" s="164">
        <f>'DebitPL sens 1'!D6</f>
        <v>0</v>
      </c>
      <c r="G8" s="182">
        <f t="shared" si="1"/>
        <v>0</v>
      </c>
      <c r="H8" s="181">
        <f>'DebitVL sens 1'!E6+'DebitPL sens 1'!E6</f>
        <v>5</v>
      </c>
      <c r="I8" s="164">
        <f>'DebitPL sens 1'!E6</f>
        <v>3</v>
      </c>
      <c r="J8" s="182">
        <f t="shared" si="2"/>
        <v>0.6</v>
      </c>
      <c r="K8" s="181">
        <f>'DebitVL sens 1'!F6+'DebitPL sens 1'!F6</f>
        <v>2</v>
      </c>
      <c r="L8" s="164">
        <f>'DebitPL sens 1'!F6</f>
        <v>0</v>
      </c>
      <c r="M8" s="182">
        <f t="shared" si="3"/>
        <v>0</v>
      </c>
      <c r="N8" s="181">
        <f>'DebitVL sens 1'!G6+'DebitPL sens 1'!G6</f>
        <v>0</v>
      </c>
      <c r="O8" s="164">
        <f>'DebitPL sens 1'!G6</f>
        <v>0</v>
      </c>
      <c r="P8" s="182">
        <f t="shared" si="4"/>
        <v>0</v>
      </c>
      <c r="Q8" s="181">
        <f>'DebitVL sens 1'!H6+'DebitPL sens 1'!H6</f>
        <v>1</v>
      </c>
      <c r="R8" s="164">
        <f>'DebitPL sens 1'!H6</f>
        <v>1</v>
      </c>
      <c r="S8" s="182">
        <f t="shared" si="5"/>
        <v>1</v>
      </c>
      <c r="T8" s="181">
        <f>'DebitVL sens 1'!I6+'DebitPL sens 1'!I6</f>
        <v>4</v>
      </c>
      <c r="U8" s="164">
        <f>'DebitPL sens 1'!I6</f>
        <v>1</v>
      </c>
      <c r="V8" s="182">
        <f t="shared" si="6"/>
        <v>0.25</v>
      </c>
      <c r="W8" s="164">
        <f t="shared" si="7"/>
        <v>13</v>
      </c>
      <c r="X8" s="164">
        <f t="shared" si="8"/>
        <v>6</v>
      </c>
      <c r="Y8" s="182">
        <f t="shared" si="9"/>
        <v>0.46153846153846156</v>
      </c>
      <c r="Z8" s="183">
        <f t="shared" si="10"/>
        <v>1.8571428571428572</v>
      </c>
      <c r="AA8" s="184">
        <f t="shared" si="11"/>
        <v>0.8571428571428571</v>
      </c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</row>
    <row r="9" spans="1:83" ht="13.2" x14ac:dyDescent="0.25">
      <c r="A9" s="180">
        <v>0.125</v>
      </c>
      <c r="B9" s="181">
        <f>'DebitVL sens 1'!C7+'DebitPL sens 1'!C7</f>
        <v>5</v>
      </c>
      <c r="C9" s="164">
        <f>'DebitPL sens 1'!C7</f>
        <v>2</v>
      </c>
      <c r="D9" s="182">
        <f t="shared" si="0"/>
        <v>0.4</v>
      </c>
      <c r="E9" s="181">
        <f>'DebitVL sens 1'!D7+'DebitPL sens 1'!D7</f>
        <v>3</v>
      </c>
      <c r="F9" s="164">
        <f>'DebitPL sens 1'!D7</f>
        <v>3</v>
      </c>
      <c r="G9" s="182">
        <f t="shared" si="1"/>
        <v>1</v>
      </c>
      <c r="H9" s="181">
        <f>'DebitVL sens 1'!E7+'DebitPL sens 1'!E7</f>
        <v>3</v>
      </c>
      <c r="I9" s="164">
        <f>'DebitPL sens 1'!E7</f>
        <v>1</v>
      </c>
      <c r="J9" s="182">
        <f t="shared" si="2"/>
        <v>0.33333333333333331</v>
      </c>
      <c r="K9" s="181">
        <f>'DebitVL sens 1'!F7+'DebitPL sens 1'!F7</f>
        <v>1</v>
      </c>
      <c r="L9" s="164">
        <f>'DebitPL sens 1'!F7</f>
        <v>0</v>
      </c>
      <c r="M9" s="182">
        <f t="shared" si="3"/>
        <v>0</v>
      </c>
      <c r="N9" s="181">
        <f>'DebitVL sens 1'!G7+'DebitPL sens 1'!G7</f>
        <v>1</v>
      </c>
      <c r="O9" s="164">
        <f>'DebitPL sens 1'!G7</f>
        <v>0</v>
      </c>
      <c r="P9" s="182">
        <f t="shared" si="4"/>
        <v>0</v>
      </c>
      <c r="Q9" s="181">
        <f>'DebitVL sens 1'!H7+'DebitPL sens 1'!H7</f>
        <v>2</v>
      </c>
      <c r="R9" s="164">
        <f>'DebitPL sens 1'!H7</f>
        <v>2</v>
      </c>
      <c r="S9" s="182">
        <f t="shared" si="5"/>
        <v>1</v>
      </c>
      <c r="T9" s="181">
        <f>'DebitVL sens 1'!I7+'DebitPL sens 1'!I7</f>
        <v>3</v>
      </c>
      <c r="U9" s="164">
        <f>'DebitPL sens 1'!I7</f>
        <v>2</v>
      </c>
      <c r="V9" s="182">
        <f t="shared" si="6"/>
        <v>0.66666666666666663</v>
      </c>
      <c r="W9" s="164">
        <f t="shared" si="7"/>
        <v>18</v>
      </c>
      <c r="X9" s="164">
        <f t="shared" si="8"/>
        <v>10</v>
      </c>
      <c r="Y9" s="182">
        <f t="shared" si="9"/>
        <v>0.55555555555555558</v>
      </c>
      <c r="Z9" s="183">
        <f t="shared" si="10"/>
        <v>2.5714285714285716</v>
      </c>
      <c r="AA9" s="184">
        <f t="shared" si="11"/>
        <v>1.4285714285714286</v>
      </c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</row>
    <row r="10" spans="1:83" ht="13.2" x14ac:dyDescent="0.25">
      <c r="A10" s="180">
        <v>0.16666666666666699</v>
      </c>
      <c r="B10" s="181">
        <f>'DebitVL sens 1'!C8+'DebitPL sens 1'!C8</f>
        <v>24</v>
      </c>
      <c r="C10" s="164">
        <f>'DebitPL sens 1'!C8</f>
        <v>6</v>
      </c>
      <c r="D10" s="182">
        <f t="shared" si="0"/>
        <v>0.25</v>
      </c>
      <c r="E10" s="181">
        <f>'DebitVL sens 1'!D8+'DebitPL sens 1'!D8</f>
        <v>29</v>
      </c>
      <c r="F10" s="164">
        <f>'DebitPL sens 1'!D8</f>
        <v>8</v>
      </c>
      <c r="G10" s="182">
        <f t="shared" si="1"/>
        <v>0.27586206896551724</v>
      </c>
      <c r="H10" s="181">
        <f>'DebitVL sens 1'!E8+'DebitPL sens 1'!E8</f>
        <v>8</v>
      </c>
      <c r="I10" s="164">
        <f>'DebitPL sens 1'!E8</f>
        <v>4</v>
      </c>
      <c r="J10" s="182">
        <f t="shared" si="2"/>
        <v>0.5</v>
      </c>
      <c r="K10" s="181">
        <f>'DebitVL sens 1'!F8+'DebitPL sens 1'!F8</f>
        <v>3</v>
      </c>
      <c r="L10" s="164">
        <f>'DebitPL sens 1'!F8</f>
        <v>0</v>
      </c>
      <c r="M10" s="182">
        <f t="shared" si="3"/>
        <v>0</v>
      </c>
      <c r="N10" s="181">
        <f>'DebitVL sens 1'!G8+'DebitPL sens 1'!G8</f>
        <v>14</v>
      </c>
      <c r="O10" s="164">
        <f>'DebitPL sens 1'!G8</f>
        <v>2</v>
      </c>
      <c r="P10" s="182">
        <f t="shared" si="4"/>
        <v>0.14285714285714285</v>
      </c>
      <c r="Q10" s="181">
        <f>'DebitVL sens 1'!H8+'DebitPL sens 1'!H8</f>
        <v>23</v>
      </c>
      <c r="R10" s="164">
        <f>'DebitPL sens 1'!H8</f>
        <v>2</v>
      </c>
      <c r="S10" s="182">
        <f t="shared" si="5"/>
        <v>8.6956521739130432E-2</v>
      </c>
      <c r="T10" s="181">
        <f>'DebitVL sens 1'!I8+'DebitPL sens 1'!I8</f>
        <v>26</v>
      </c>
      <c r="U10" s="164">
        <f>'DebitPL sens 1'!I8</f>
        <v>3</v>
      </c>
      <c r="V10" s="182">
        <f t="shared" si="6"/>
        <v>0.11538461538461539</v>
      </c>
      <c r="W10" s="164">
        <f t="shared" si="7"/>
        <v>127</v>
      </c>
      <c r="X10" s="164">
        <f t="shared" si="8"/>
        <v>25</v>
      </c>
      <c r="Y10" s="182">
        <f t="shared" si="9"/>
        <v>0.19685039370078741</v>
      </c>
      <c r="Z10" s="183">
        <f t="shared" si="10"/>
        <v>18.142857142857142</v>
      </c>
      <c r="AA10" s="184">
        <f t="shared" si="11"/>
        <v>3.5714285714285716</v>
      </c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</row>
    <row r="11" spans="1:83" ht="13.2" x14ac:dyDescent="0.25">
      <c r="A11" s="180">
        <v>0.20833333333333301</v>
      </c>
      <c r="B11" s="181">
        <f>'DebitVL sens 1'!C9+'DebitPL sens 1'!C9</f>
        <v>10</v>
      </c>
      <c r="C11" s="164">
        <f>'DebitPL sens 1'!C9</f>
        <v>7</v>
      </c>
      <c r="D11" s="182">
        <f t="shared" si="0"/>
        <v>0.7</v>
      </c>
      <c r="E11" s="181">
        <f>'DebitVL sens 1'!D9+'DebitPL sens 1'!D9</f>
        <v>16</v>
      </c>
      <c r="F11" s="164">
        <f>'DebitPL sens 1'!D9</f>
        <v>8</v>
      </c>
      <c r="G11" s="182">
        <f t="shared" si="1"/>
        <v>0.5</v>
      </c>
      <c r="H11" s="181">
        <f>'DebitVL sens 1'!E9+'DebitPL sens 1'!E9</f>
        <v>13</v>
      </c>
      <c r="I11" s="164">
        <f>'DebitPL sens 1'!E9</f>
        <v>5</v>
      </c>
      <c r="J11" s="182">
        <f t="shared" si="2"/>
        <v>0.38461538461538464</v>
      </c>
      <c r="K11" s="181">
        <f>'DebitVL sens 1'!F9+'DebitPL sens 1'!F9</f>
        <v>2</v>
      </c>
      <c r="L11" s="164">
        <f>'DebitPL sens 1'!F9</f>
        <v>0</v>
      </c>
      <c r="M11" s="182">
        <f t="shared" si="3"/>
        <v>0</v>
      </c>
      <c r="N11" s="181">
        <f>'DebitVL sens 1'!G9+'DebitPL sens 1'!G9</f>
        <v>18</v>
      </c>
      <c r="O11" s="164">
        <f>'DebitPL sens 1'!G9</f>
        <v>3</v>
      </c>
      <c r="P11" s="182">
        <f t="shared" si="4"/>
        <v>0.16666666666666666</v>
      </c>
      <c r="Q11" s="181">
        <f>'DebitVL sens 1'!H9+'DebitPL sens 1'!H9</f>
        <v>15</v>
      </c>
      <c r="R11" s="164">
        <f>'DebitPL sens 1'!H9</f>
        <v>9</v>
      </c>
      <c r="S11" s="182">
        <f t="shared" si="5"/>
        <v>0.6</v>
      </c>
      <c r="T11" s="181">
        <f>'DebitVL sens 1'!I9+'DebitPL sens 1'!I9</f>
        <v>22</v>
      </c>
      <c r="U11" s="164">
        <f>'DebitPL sens 1'!I9</f>
        <v>13</v>
      </c>
      <c r="V11" s="182">
        <f t="shared" si="6"/>
        <v>0.59090909090909094</v>
      </c>
      <c r="W11" s="164">
        <f t="shared" si="7"/>
        <v>96</v>
      </c>
      <c r="X11" s="164">
        <f t="shared" si="8"/>
        <v>45</v>
      </c>
      <c r="Y11" s="182">
        <f t="shared" si="9"/>
        <v>0.46875</v>
      </c>
      <c r="Z11" s="183">
        <f t="shared" si="10"/>
        <v>13.714285714285714</v>
      </c>
      <c r="AA11" s="184">
        <f t="shared" si="11"/>
        <v>6.4285714285714288</v>
      </c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</row>
    <row r="12" spans="1:83" ht="13.2" x14ac:dyDescent="0.25">
      <c r="A12" s="180">
        <v>0.25</v>
      </c>
      <c r="B12" s="181">
        <f>'DebitVL sens 1'!C10+'DebitPL sens 1'!C10</f>
        <v>31</v>
      </c>
      <c r="C12" s="164">
        <f>'DebitPL sens 1'!C10</f>
        <v>12</v>
      </c>
      <c r="D12" s="182">
        <f t="shared" si="0"/>
        <v>0.38709677419354838</v>
      </c>
      <c r="E12" s="181">
        <f>'DebitVL sens 1'!D10+'DebitPL sens 1'!D10</f>
        <v>24</v>
      </c>
      <c r="F12" s="164">
        <f>'DebitPL sens 1'!D10</f>
        <v>13</v>
      </c>
      <c r="G12" s="182">
        <f t="shared" si="1"/>
        <v>0.54166666666666663</v>
      </c>
      <c r="H12" s="181">
        <f>'DebitVL sens 1'!E10+'DebitPL sens 1'!E10</f>
        <v>3</v>
      </c>
      <c r="I12" s="164">
        <f>'DebitPL sens 1'!E10</f>
        <v>0</v>
      </c>
      <c r="J12" s="182">
        <f t="shared" si="2"/>
        <v>0</v>
      </c>
      <c r="K12" s="181">
        <f>'DebitVL sens 1'!F10+'DebitPL sens 1'!F10</f>
        <v>3</v>
      </c>
      <c r="L12" s="164">
        <f>'DebitPL sens 1'!F10</f>
        <v>0</v>
      </c>
      <c r="M12" s="182">
        <f t="shared" si="3"/>
        <v>0</v>
      </c>
      <c r="N12" s="181">
        <f>'DebitVL sens 1'!G10+'DebitPL sens 1'!G10</f>
        <v>22</v>
      </c>
      <c r="O12" s="164">
        <f>'DebitPL sens 1'!G10</f>
        <v>9</v>
      </c>
      <c r="P12" s="182">
        <f t="shared" si="4"/>
        <v>0.40909090909090912</v>
      </c>
      <c r="Q12" s="181">
        <f>'DebitVL sens 1'!H10+'DebitPL sens 1'!H10</f>
        <v>17</v>
      </c>
      <c r="R12" s="164">
        <f>'DebitPL sens 1'!H10</f>
        <v>7</v>
      </c>
      <c r="S12" s="182">
        <f t="shared" si="5"/>
        <v>0.41176470588235292</v>
      </c>
      <c r="T12" s="181">
        <f>'DebitVL sens 1'!I10+'DebitPL sens 1'!I10</f>
        <v>18</v>
      </c>
      <c r="U12" s="164">
        <f>'DebitPL sens 1'!I10</f>
        <v>7</v>
      </c>
      <c r="V12" s="182">
        <f t="shared" si="6"/>
        <v>0.3888888888888889</v>
      </c>
      <c r="W12" s="164">
        <f t="shared" si="7"/>
        <v>118</v>
      </c>
      <c r="X12" s="164">
        <f t="shared" si="8"/>
        <v>48</v>
      </c>
      <c r="Y12" s="182">
        <f t="shared" si="9"/>
        <v>0.40677966101694918</v>
      </c>
      <c r="Z12" s="183">
        <f t="shared" si="10"/>
        <v>16.857142857142858</v>
      </c>
      <c r="AA12" s="184">
        <f t="shared" si="11"/>
        <v>6.8571428571428568</v>
      </c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</row>
    <row r="13" spans="1:83" ht="13.2" x14ac:dyDescent="0.25">
      <c r="A13" s="180">
        <v>0.29166666666666702</v>
      </c>
      <c r="B13" s="181">
        <f>'DebitVL sens 1'!C11+'DebitPL sens 1'!C11</f>
        <v>71</v>
      </c>
      <c r="C13" s="164">
        <f>'DebitPL sens 1'!C11</f>
        <v>17</v>
      </c>
      <c r="D13" s="182">
        <f t="shared" si="0"/>
        <v>0.23943661971830985</v>
      </c>
      <c r="E13" s="181">
        <f>'DebitVL sens 1'!D11+'DebitPL sens 1'!D11</f>
        <v>51</v>
      </c>
      <c r="F13" s="164">
        <f>'DebitPL sens 1'!D11</f>
        <v>16</v>
      </c>
      <c r="G13" s="182">
        <f t="shared" si="1"/>
        <v>0.31372549019607843</v>
      </c>
      <c r="H13" s="181">
        <f>'DebitVL sens 1'!E11+'DebitPL sens 1'!E11</f>
        <v>10</v>
      </c>
      <c r="I13" s="164">
        <f>'DebitPL sens 1'!E11</f>
        <v>3</v>
      </c>
      <c r="J13" s="182">
        <f t="shared" si="2"/>
        <v>0.3</v>
      </c>
      <c r="K13" s="181">
        <f>'DebitVL sens 1'!F11+'DebitPL sens 1'!F11</f>
        <v>5</v>
      </c>
      <c r="L13" s="164">
        <f>'DebitPL sens 1'!F11</f>
        <v>0</v>
      </c>
      <c r="M13" s="182">
        <f t="shared" si="3"/>
        <v>0</v>
      </c>
      <c r="N13" s="181">
        <f>'DebitVL sens 1'!G11+'DebitPL sens 1'!G11</f>
        <v>59</v>
      </c>
      <c r="O13" s="164">
        <f>'DebitPL sens 1'!G11</f>
        <v>22</v>
      </c>
      <c r="P13" s="182">
        <f t="shared" si="4"/>
        <v>0.3728813559322034</v>
      </c>
      <c r="Q13" s="181">
        <f>'DebitVL sens 1'!H11+'DebitPL sens 1'!H11</f>
        <v>58</v>
      </c>
      <c r="R13" s="164">
        <f>'DebitPL sens 1'!H11</f>
        <v>24</v>
      </c>
      <c r="S13" s="182">
        <f t="shared" si="5"/>
        <v>0.41379310344827586</v>
      </c>
      <c r="T13" s="181">
        <f>'DebitVL sens 1'!I11+'DebitPL sens 1'!I11</f>
        <v>56</v>
      </c>
      <c r="U13" s="164">
        <f>'DebitPL sens 1'!I11</f>
        <v>21</v>
      </c>
      <c r="V13" s="182">
        <f t="shared" si="6"/>
        <v>0.375</v>
      </c>
      <c r="W13" s="164">
        <f t="shared" si="7"/>
        <v>310</v>
      </c>
      <c r="X13" s="164">
        <f t="shared" si="8"/>
        <v>103</v>
      </c>
      <c r="Y13" s="182">
        <f t="shared" si="9"/>
        <v>0.33225806451612905</v>
      </c>
      <c r="Z13" s="183">
        <f t="shared" si="10"/>
        <v>44.285714285714285</v>
      </c>
      <c r="AA13" s="184">
        <f t="shared" si="11"/>
        <v>14.714285714285714</v>
      </c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</row>
    <row r="14" spans="1:83" ht="13.2" x14ac:dyDescent="0.25">
      <c r="A14" s="180">
        <v>0.33333333333333298</v>
      </c>
      <c r="B14" s="181">
        <f>'DebitVL sens 1'!C12+'DebitPL sens 1'!C12</f>
        <v>84</v>
      </c>
      <c r="C14" s="164">
        <f>'DebitPL sens 1'!C12</f>
        <v>19</v>
      </c>
      <c r="D14" s="182">
        <f t="shared" si="0"/>
        <v>0.22619047619047619</v>
      </c>
      <c r="E14" s="181">
        <f>'DebitVL sens 1'!D12+'DebitPL sens 1'!D12</f>
        <v>62</v>
      </c>
      <c r="F14" s="164">
        <f>'DebitPL sens 1'!D12</f>
        <v>14</v>
      </c>
      <c r="G14" s="182">
        <f t="shared" si="1"/>
        <v>0.22580645161290322</v>
      </c>
      <c r="H14" s="181">
        <f>'DebitVL sens 1'!E12+'DebitPL sens 1'!E12</f>
        <v>14</v>
      </c>
      <c r="I14" s="164">
        <f>'DebitPL sens 1'!E12</f>
        <v>3</v>
      </c>
      <c r="J14" s="182">
        <f t="shared" si="2"/>
        <v>0.21428571428571427</v>
      </c>
      <c r="K14" s="181">
        <f>'DebitVL sens 1'!F12+'DebitPL sens 1'!F12</f>
        <v>9</v>
      </c>
      <c r="L14" s="164">
        <f>'DebitPL sens 1'!F12</f>
        <v>0</v>
      </c>
      <c r="M14" s="182">
        <f t="shared" si="3"/>
        <v>0</v>
      </c>
      <c r="N14" s="181">
        <f>'DebitVL sens 1'!G12+'DebitPL sens 1'!G12</f>
        <v>66</v>
      </c>
      <c r="O14" s="164">
        <f>'DebitPL sens 1'!G12</f>
        <v>15</v>
      </c>
      <c r="P14" s="182">
        <f t="shared" si="4"/>
        <v>0.22727272727272727</v>
      </c>
      <c r="Q14" s="181">
        <f>'DebitVL sens 1'!H12+'DebitPL sens 1'!H12</f>
        <v>75</v>
      </c>
      <c r="R14" s="164">
        <f>'DebitPL sens 1'!H12</f>
        <v>19</v>
      </c>
      <c r="S14" s="182">
        <f t="shared" si="5"/>
        <v>0.25333333333333335</v>
      </c>
      <c r="T14" s="181">
        <f>'DebitVL sens 1'!I12+'DebitPL sens 1'!I12</f>
        <v>55</v>
      </c>
      <c r="U14" s="164">
        <f>'DebitPL sens 1'!I12</f>
        <v>18</v>
      </c>
      <c r="V14" s="182">
        <f t="shared" si="6"/>
        <v>0.32727272727272727</v>
      </c>
      <c r="W14" s="164">
        <f t="shared" si="7"/>
        <v>365</v>
      </c>
      <c r="X14" s="164">
        <f t="shared" si="8"/>
        <v>88</v>
      </c>
      <c r="Y14" s="182">
        <f t="shared" si="9"/>
        <v>0.24109589041095891</v>
      </c>
      <c r="Z14" s="183">
        <f t="shared" si="10"/>
        <v>52.142857142857146</v>
      </c>
      <c r="AA14" s="184">
        <f t="shared" si="11"/>
        <v>12.571428571428571</v>
      </c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</row>
    <row r="15" spans="1:83" ht="13.2" x14ac:dyDescent="0.25">
      <c r="A15" s="180">
        <v>0.375</v>
      </c>
      <c r="B15" s="181">
        <f>'DebitVL sens 1'!C13+'DebitPL sens 1'!C13</f>
        <v>46</v>
      </c>
      <c r="C15" s="164">
        <f>'DebitPL sens 1'!C13</f>
        <v>18</v>
      </c>
      <c r="D15" s="182">
        <f t="shared" si="0"/>
        <v>0.39130434782608697</v>
      </c>
      <c r="E15" s="181">
        <f>'DebitVL sens 1'!D13+'DebitPL sens 1'!D13</f>
        <v>51</v>
      </c>
      <c r="F15" s="164">
        <f>'DebitPL sens 1'!D13</f>
        <v>20</v>
      </c>
      <c r="G15" s="182">
        <f t="shared" si="1"/>
        <v>0.39215686274509803</v>
      </c>
      <c r="H15" s="181">
        <f>'DebitVL sens 1'!E13+'DebitPL sens 1'!E13</f>
        <v>23</v>
      </c>
      <c r="I15" s="164">
        <f>'DebitPL sens 1'!E13</f>
        <v>2</v>
      </c>
      <c r="J15" s="182">
        <f t="shared" si="2"/>
        <v>8.6956521739130432E-2</v>
      </c>
      <c r="K15" s="181">
        <f>'DebitVL sens 1'!F13+'DebitPL sens 1'!F13</f>
        <v>11</v>
      </c>
      <c r="L15" s="164">
        <f>'DebitPL sens 1'!F13</f>
        <v>0</v>
      </c>
      <c r="M15" s="182">
        <f t="shared" si="3"/>
        <v>0</v>
      </c>
      <c r="N15" s="181">
        <f>'DebitVL sens 1'!G13+'DebitPL sens 1'!G13</f>
        <v>48</v>
      </c>
      <c r="O15" s="164">
        <f>'DebitPL sens 1'!G13</f>
        <v>23</v>
      </c>
      <c r="P15" s="182">
        <f t="shared" si="4"/>
        <v>0.47916666666666669</v>
      </c>
      <c r="Q15" s="181">
        <f>'DebitVL sens 1'!H13+'DebitPL sens 1'!H13</f>
        <v>47</v>
      </c>
      <c r="R15" s="164">
        <f>'DebitPL sens 1'!H13</f>
        <v>15</v>
      </c>
      <c r="S15" s="182">
        <f t="shared" si="5"/>
        <v>0.31914893617021278</v>
      </c>
      <c r="T15" s="181">
        <f>'DebitVL sens 1'!I13+'DebitPL sens 1'!I13</f>
        <v>44</v>
      </c>
      <c r="U15" s="164">
        <f>'DebitPL sens 1'!I13</f>
        <v>16</v>
      </c>
      <c r="V15" s="182">
        <f t="shared" si="6"/>
        <v>0.36363636363636365</v>
      </c>
      <c r="W15" s="164">
        <f t="shared" si="7"/>
        <v>270</v>
      </c>
      <c r="X15" s="164">
        <f t="shared" si="8"/>
        <v>94</v>
      </c>
      <c r="Y15" s="182">
        <f t="shared" si="9"/>
        <v>0.34814814814814815</v>
      </c>
      <c r="Z15" s="183">
        <f t="shared" si="10"/>
        <v>38.571428571428569</v>
      </c>
      <c r="AA15" s="184">
        <f t="shared" si="11"/>
        <v>13.428571428571429</v>
      </c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</row>
    <row r="16" spans="1:83" ht="13.2" x14ac:dyDescent="0.25">
      <c r="A16" s="180">
        <v>0.41666666666666702</v>
      </c>
      <c r="B16" s="181">
        <f>'DebitVL sens 1'!C14+'DebitPL sens 1'!C14</f>
        <v>64</v>
      </c>
      <c r="C16" s="164">
        <f>'DebitPL sens 1'!C14</f>
        <v>28</v>
      </c>
      <c r="D16" s="182">
        <f t="shared" si="0"/>
        <v>0.4375</v>
      </c>
      <c r="E16" s="181">
        <f>'DebitVL sens 1'!D14+'DebitPL sens 1'!D14</f>
        <v>60</v>
      </c>
      <c r="F16" s="164">
        <f>'DebitPL sens 1'!D14</f>
        <v>25</v>
      </c>
      <c r="G16" s="182">
        <f t="shared" si="1"/>
        <v>0.41666666666666669</v>
      </c>
      <c r="H16" s="181">
        <f>'DebitVL sens 1'!E14+'DebitPL sens 1'!E14</f>
        <v>30</v>
      </c>
      <c r="I16" s="164">
        <f>'DebitPL sens 1'!E14</f>
        <v>3</v>
      </c>
      <c r="J16" s="182">
        <f t="shared" si="2"/>
        <v>0.1</v>
      </c>
      <c r="K16" s="181">
        <f>'DebitVL sens 1'!F14+'DebitPL sens 1'!F14</f>
        <v>15</v>
      </c>
      <c r="L16" s="164">
        <f>'DebitPL sens 1'!F14</f>
        <v>0</v>
      </c>
      <c r="M16" s="182">
        <f t="shared" si="3"/>
        <v>0</v>
      </c>
      <c r="N16" s="181">
        <f>'DebitVL sens 1'!G14+'DebitPL sens 1'!G14</f>
        <v>54</v>
      </c>
      <c r="O16" s="164">
        <f>'DebitPL sens 1'!G14</f>
        <v>23</v>
      </c>
      <c r="P16" s="182">
        <f t="shared" si="4"/>
        <v>0.42592592592592593</v>
      </c>
      <c r="Q16" s="181">
        <f>'DebitVL sens 1'!H14+'DebitPL sens 1'!H14</f>
        <v>49</v>
      </c>
      <c r="R16" s="164">
        <f>'DebitPL sens 1'!H14</f>
        <v>18</v>
      </c>
      <c r="S16" s="182">
        <f t="shared" si="5"/>
        <v>0.36734693877551022</v>
      </c>
      <c r="T16" s="181">
        <f>'DebitVL sens 1'!I14+'DebitPL sens 1'!I14</f>
        <v>54</v>
      </c>
      <c r="U16" s="164">
        <f>'DebitPL sens 1'!I14</f>
        <v>26</v>
      </c>
      <c r="V16" s="182">
        <f t="shared" si="6"/>
        <v>0.48148148148148145</v>
      </c>
      <c r="W16" s="164">
        <f t="shared" si="7"/>
        <v>326</v>
      </c>
      <c r="X16" s="164">
        <f t="shared" si="8"/>
        <v>123</v>
      </c>
      <c r="Y16" s="182">
        <f t="shared" si="9"/>
        <v>0.3773006134969325</v>
      </c>
      <c r="Z16" s="183">
        <f t="shared" si="10"/>
        <v>46.571428571428569</v>
      </c>
      <c r="AA16" s="184">
        <f t="shared" si="11"/>
        <v>17.571428571428573</v>
      </c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</row>
    <row r="17" spans="1:83" ht="13.2" x14ac:dyDescent="0.25">
      <c r="A17" s="180">
        <v>0.45833333333333298</v>
      </c>
      <c r="B17" s="181">
        <f>'DebitVL sens 1'!C15+'DebitPL sens 1'!C15</f>
        <v>51</v>
      </c>
      <c r="C17" s="164">
        <f>'DebitPL sens 1'!C15</f>
        <v>20</v>
      </c>
      <c r="D17" s="182">
        <f t="shared" si="0"/>
        <v>0.39215686274509803</v>
      </c>
      <c r="E17" s="181">
        <f>'DebitVL sens 1'!D15+'DebitPL sens 1'!D15</f>
        <v>51</v>
      </c>
      <c r="F17" s="164">
        <f>'DebitPL sens 1'!D15</f>
        <v>15</v>
      </c>
      <c r="G17" s="182">
        <f t="shared" si="1"/>
        <v>0.29411764705882354</v>
      </c>
      <c r="H17" s="181">
        <f>'DebitVL sens 1'!E15+'DebitPL sens 1'!E15</f>
        <v>18</v>
      </c>
      <c r="I17" s="164">
        <f>'DebitPL sens 1'!E15</f>
        <v>1</v>
      </c>
      <c r="J17" s="182">
        <f t="shared" si="2"/>
        <v>5.5555555555555552E-2</v>
      </c>
      <c r="K17" s="181">
        <f>'DebitVL sens 1'!F15+'DebitPL sens 1'!F15</f>
        <v>15</v>
      </c>
      <c r="L17" s="164">
        <f>'DebitPL sens 1'!F15</f>
        <v>0</v>
      </c>
      <c r="M17" s="182">
        <f t="shared" si="3"/>
        <v>0</v>
      </c>
      <c r="N17" s="181">
        <f>'DebitVL sens 1'!G15+'DebitPL sens 1'!G15</f>
        <v>52</v>
      </c>
      <c r="O17" s="164">
        <f>'DebitPL sens 1'!G15</f>
        <v>18</v>
      </c>
      <c r="P17" s="182">
        <f t="shared" si="4"/>
        <v>0.34615384615384615</v>
      </c>
      <c r="Q17" s="181">
        <f>'DebitVL sens 1'!H15+'DebitPL sens 1'!H15</f>
        <v>45</v>
      </c>
      <c r="R17" s="164">
        <f>'DebitPL sens 1'!H15</f>
        <v>18</v>
      </c>
      <c r="S17" s="182">
        <f t="shared" si="5"/>
        <v>0.4</v>
      </c>
      <c r="T17" s="181">
        <f>'DebitVL sens 1'!I15+'DebitPL sens 1'!I15</f>
        <v>52</v>
      </c>
      <c r="U17" s="164">
        <f>'DebitPL sens 1'!I15</f>
        <v>24</v>
      </c>
      <c r="V17" s="182">
        <f t="shared" si="6"/>
        <v>0.46153846153846156</v>
      </c>
      <c r="W17" s="164">
        <f t="shared" si="7"/>
        <v>284</v>
      </c>
      <c r="X17" s="164">
        <f t="shared" si="8"/>
        <v>96</v>
      </c>
      <c r="Y17" s="182">
        <f t="shared" si="9"/>
        <v>0.3380281690140845</v>
      </c>
      <c r="Z17" s="183">
        <f t="shared" si="10"/>
        <v>40.571428571428569</v>
      </c>
      <c r="AA17" s="184">
        <f t="shared" si="11"/>
        <v>13.714285714285714</v>
      </c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</row>
    <row r="18" spans="1:83" ht="13.2" x14ac:dyDescent="0.25">
      <c r="A18" s="180">
        <v>0.5</v>
      </c>
      <c r="B18" s="181">
        <f>'DebitVL sens 1'!C16+'DebitPL sens 1'!C16</f>
        <v>50</v>
      </c>
      <c r="C18" s="164">
        <f>'DebitPL sens 1'!C16</f>
        <v>16</v>
      </c>
      <c r="D18" s="182">
        <f t="shared" si="0"/>
        <v>0.32</v>
      </c>
      <c r="E18" s="181">
        <f>'DebitVL sens 1'!D16+'DebitPL sens 1'!D16</f>
        <v>54</v>
      </c>
      <c r="F18" s="164">
        <f>'DebitPL sens 1'!D16</f>
        <v>18</v>
      </c>
      <c r="G18" s="182">
        <f t="shared" si="1"/>
        <v>0.33333333333333331</v>
      </c>
      <c r="H18" s="181">
        <f>'DebitVL sens 1'!E16+'DebitPL sens 1'!E16</f>
        <v>34</v>
      </c>
      <c r="I18" s="164">
        <f>'DebitPL sens 1'!E16</f>
        <v>2</v>
      </c>
      <c r="J18" s="182">
        <f t="shared" si="2"/>
        <v>5.8823529411764705E-2</v>
      </c>
      <c r="K18" s="181">
        <f>'DebitVL sens 1'!F16+'DebitPL sens 1'!F16</f>
        <v>11</v>
      </c>
      <c r="L18" s="164">
        <f>'DebitPL sens 1'!F16</f>
        <v>1</v>
      </c>
      <c r="M18" s="182">
        <f t="shared" si="3"/>
        <v>9.0909090909090912E-2</v>
      </c>
      <c r="N18" s="181">
        <f>'DebitVL sens 1'!G16+'DebitPL sens 1'!G16</f>
        <v>53</v>
      </c>
      <c r="O18" s="164">
        <f>'DebitPL sens 1'!G16</f>
        <v>12</v>
      </c>
      <c r="P18" s="182">
        <f t="shared" si="4"/>
        <v>0.22641509433962265</v>
      </c>
      <c r="Q18" s="181">
        <f>'DebitVL sens 1'!H16+'DebitPL sens 1'!H16</f>
        <v>52</v>
      </c>
      <c r="R18" s="164">
        <f>'DebitPL sens 1'!H16</f>
        <v>23</v>
      </c>
      <c r="S18" s="182">
        <f t="shared" si="5"/>
        <v>0.44230769230769229</v>
      </c>
      <c r="T18" s="181">
        <f>'DebitVL sens 1'!I16+'DebitPL sens 1'!I16</f>
        <v>51</v>
      </c>
      <c r="U18" s="164">
        <f>'DebitPL sens 1'!I16</f>
        <v>20</v>
      </c>
      <c r="V18" s="182">
        <f t="shared" si="6"/>
        <v>0.39215686274509803</v>
      </c>
      <c r="W18" s="164">
        <f t="shared" si="7"/>
        <v>305</v>
      </c>
      <c r="X18" s="164">
        <f t="shared" si="8"/>
        <v>92</v>
      </c>
      <c r="Y18" s="182">
        <f t="shared" si="9"/>
        <v>0.30163934426229511</v>
      </c>
      <c r="Z18" s="183">
        <f t="shared" si="10"/>
        <v>43.571428571428569</v>
      </c>
      <c r="AA18" s="184">
        <f t="shared" si="11"/>
        <v>13.142857142857142</v>
      </c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</row>
    <row r="19" spans="1:83" ht="13.2" x14ac:dyDescent="0.25">
      <c r="A19" s="180">
        <v>0.54166666666666696</v>
      </c>
      <c r="B19" s="181">
        <f>'DebitVL sens 1'!C17+'DebitPL sens 1'!C17</f>
        <v>60</v>
      </c>
      <c r="C19" s="164">
        <f>'DebitPL sens 1'!C17</f>
        <v>27</v>
      </c>
      <c r="D19" s="182">
        <f t="shared" si="0"/>
        <v>0.45</v>
      </c>
      <c r="E19" s="181">
        <f>'DebitVL sens 1'!D17+'DebitPL sens 1'!D17</f>
        <v>71</v>
      </c>
      <c r="F19" s="164">
        <f>'DebitPL sens 1'!D17</f>
        <v>19</v>
      </c>
      <c r="G19" s="182">
        <f t="shared" si="1"/>
        <v>0.26760563380281688</v>
      </c>
      <c r="H19" s="181">
        <f>'DebitVL sens 1'!E17+'DebitPL sens 1'!E17</f>
        <v>23</v>
      </c>
      <c r="I19" s="164">
        <f>'DebitPL sens 1'!E17</f>
        <v>3</v>
      </c>
      <c r="J19" s="182">
        <f t="shared" si="2"/>
        <v>0.13043478260869565</v>
      </c>
      <c r="K19" s="181">
        <f>'DebitVL sens 1'!F17+'DebitPL sens 1'!F17</f>
        <v>17</v>
      </c>
      <c r="L19" s="164">
        <f>'DebitPL sens 1'!F17</f>
        <v>1</v>
      </c>
      <c r="M19" s="182">
        <f t="shared" si="3"/>
        <v>5.8823529411764705E-2</v>
      </c>
      <c r="N19" s="181">
        <f>'DebitVL sens 1'!G17+'DebitPL sens 1'!G17</f>
        <v>49</v>
      </c>
      <c r="O19" s="164">
        <f>'DebitPL sens 1'!G17</f>
        <v>23</v>
      </c>
      <c r="P19" s="182">
        <f t="shared" si="4"/>
        <v>0.46938775510204084</v>
      </c>
      <c r="Q19" s="181">
        <f>'DebitVL sens 1'!H17+'DebitPL sens 1'!H17</f>
        <v>46</v>
      </c>
      <c r="R19" s="164">
        <f>'DebitPL sens 1'!H17</f>
        <v>19</v>
      </c>
      <c r="S19" s="182">
        <f t="shared" si="5"/>
        <v>0.41304347826086957</v>
      </c>
      <c r="T19" s="181">
        <f>'DebitVL sens 1'!I17+'DebitPL sens 1'!I17</f>
        <v>46</v>
      </c>
      <c r="U19" s="164">
        <f>'DebitPL sens 1'!I17</f>
        <v>17</v>
      </c>
      <c r="V19" s="182">
        <f t="shared" si="6"/>
        <v>0.36956521739130432</v>
      </c>
      <c r="W19" s="164">
        <f t="shared" si="7"/>
        <v>312</v>
      </c>
      <c r="X19" s="164">
        <f t="shared" si="8"/>
        <v>109</v>
      </c>
      <c r="Y19" s="182">
        <f t="shared" si="9"/>
        <v>0.34935897435897434</v>
      </c>
      <c r="Z19" s="183">
        <f t="shared" si="10"/>
        <v>44.571428571428569</v>
      </c>
      <c r="AA19" s="184">
        <f t="shared" si="11"/>
        <v>15.571428571428571</v>
      </c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</row>
    <row r="20" spans="1:83" ht="13.2" x14ac:dyDescent="0.25">
      <c r="A20" s="180">
        <v>0.58333333333333304</v>
      </c>
      <c r="B20" s="181">
        <f>'DebitVL sens 1'!C18+'DebitPL sens 1'!C18</f>
        <v>51</v>
      </c>
      <c r="C20" s="164">
        <f>'DebitPL sens 1'!C18</f>
        <v>21</v>
      </c>
      <c r="D20" s="182">
        <f t="shared" si="0"/>
        <v>0.41176470588235292</v>
      </c>
      <c r="E20" s="181">
        <f>'DebitVL sens 1'!D18+'DebitPL sens 1'!D18</f>
        <v>55</v>
      </c>
      <c r="F20" s="164">
        <f>'DebitPL sens 1'!D18</f>
        <v>25</v>
      </c>
      <c r="G20" s="182">
        <f t="shared" si="1"/>
        <v>0.45454545454545453</v>
      </c>
      <c r="H20" s="181">
        <f>'DebitVL sens 1'!E18+'DebitPL sens 1'!E18</f>
        <v>28</v>
      </c>
      <c r="I20" s="164">
        <f>'DebitPL sens 1'!E18</f>
        <v>2</v>
      </c>
      <c r="J20" s="182">
        <f t="shared" si="2"/>
        <v>7.1428571428571425E-2</v>
      </c>
      <c r="K20" s="181">
        <f>'DebitVL sens 1'!F18+'DebitPL sens 1'!F18</f>
        <v>13</v>
      </c>
      <c r="L20" s="164">
        <f>'DebitPL sens 1'!F18</f>
        <v>0</v>
      </c>
      <c r="M20" s="182">
        <f t="shared" si="3"/>
        <v>0</v>
      </c>
      <c r="N20" s="181">
        <f>'DebitVL sens 1'!G18+'DebitPL sens 1'!G18</f>
        <v>30</v>
      </c>
      <c r="O20" s="164">
        <f>'DebitPL sens 1'!G18</f>
        <v>19</v>
      </c>
      <c r="P20" s="182">
        <f t="shared" si="4"/>
        <v>0.6333333333333333</v>
      </c>
      <c r="Q20" s="181">
        <f>'DebitVL sens 1'!H18+'DebitPL sens 1'!H18</f>
        <v>35</v>
      </c>
      <c r="R20" s="164">
        <f>'DebitPL sens 1'!H18</f>
        <v>17</v>
      </c>
      <c r="S20" s="182">
        <f t="shared" si="5"/>
        <v>0.48571428571428571</v>
      </c>
      <c r="T20" s="181">
        <f>'DebitVL sens 1'!I18+'DebitPL sens 1'!I18</f>
        <v>49</v>
      </c>
      <c r="U20" s="164">
        <f>'DebitPL sens 1'!I18</f>
        <v>20</v>
      </c>
      <c r="V20" s="182">
        <f t="shared" si="6"/>
        <v>0.40816326530612246</v>
      </c>
      <c r="W20" s="164">
        <f t="shared" si="7"/>
        <v>261</v>
      </c>
      <c r="X20" s="164">
        <f t="shared" si="8"/>
        <v>104</v>
      </c>
      <c r="Y20" s="182">
        <f t="shared" si="9"/>
        <v>0.39846743295019155</v>
      </c>
      <c r="Z20" s="183">
        <f t="shared" si="10"/>
        <v>37.285714285714285</v>
      </c>
      <c r="AA20" s="184">
        <f t="shared" si="11"/>
        <v>14.857142857142858</v>
      </c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</row>
    <row r="21" spans="1:83" ht="13.2" x14ac:dyDescent="0.25">
      <c r="A21" s="180">
        <v>0.625</v>
      </c>
      <c r="B21" s="181">
        <f>'DebitVL sens 1'!C19+'DebitPL sens 1'!C19</f>
        <v>45</v>
      </c>
      <c r="C21" s="164">
        <f>'DebitPL sens 1'!C19</f>
        <v>21</v>
      </c>
      <c r="D21" s="182">
        <f t="shared" si="0"/>
        <v>0.46666666666666667</v>
      </c>
      <c r="E21" s="181">
        <f>'DebitVL sens 1'!D19+'DebitPL sens 1'!D19</f>
        <v>51</v>
      </c>
      <c r="F21" s="164">
        <f>'DebitPL sens 1'!D19</f>
        <v>24</v>
      </c>
      <c r="G21" s="182">
        <f t="shared" si="1"/>
        <v>0.47058823529411764</v>
      </c>
      <c r="H21" s="181">
        <f>'DebitVL sens 1'!E19+'DebitPL sens 1'!E19</f>
        <v>20</v>
      </c>
      <c r="I21" s="164">
        <f>'DebitPL sens 1'!E19</f>
        <v>2</v>
      </c>
      <c r="J21" s="182">
        <f t="shared" si="2"/>
        <v>0.1</v>
      </c>
      <c r="K21" s="181">
        <f>'DebitVL sens 1'!F19+'DebitPL sens 1'!F19</f>
        <v>16</v>
      </c>
      <c r="L21" s="164">
        <f>'DebitPL sens 1'!F19</f>
        <v>0</v>
      </c>
      <c r="M21" s="182">
        <f t="shared" si="3"/>
        <v>0</v>
      </c>
      <c r="N21" s="181">
        <f>'DebitVL sens 1'!G19+'DebitPL sens 1'!G19</f>
        <v>49</v>
      </c>
      <c r="O21" s="164">
        <f>'DebitPL sens 1'!G19</f>
        <v>24</v>
      </c>
      <c r="P21" s="182">
        <f t="shared" si="4"/>
        <v>0.48979591836734693</v>
      </c>
      <c r="Q21" s="181">
        <f>'DebitVL sens 1'!H19+'DebitPL sens 1'!H19</f>
        <v>44</v>
      </c>
      <c r="R21" s="164">
        <f>'DebitPL sens 1'!H19</f>
        <v>20</v>
      </c>
      <c r="S21" s="182">
        <f t="shared" si="5"/>
        <v>0.45454545454545453</v>
      </c>
      <c r="T21" s="181">
        <f>'DebitVL sens 1'!I19+'DebitPL sens 1'!I19</f>
        <v>54</v>
      </c>
      <c r="U21" s="164">
        <f>'DebitPL sens 1'!I19</f>
        <v>22</v>
      </c>
      <c r="V21" s="182">
        <f t="shared" si="6"/>
        <v>0.40740740740740738</v>
      </c>
      <c r="W21" s="164">
        <f t="shared" si="7"/>
        <v>279</v>
      </c>
      <c r="X21" s="164">
        <f t="shared" si="8"/>
        <v>113</v>
      </c>
      <c r="Y21" s="182">
        <f t="shared" si="9"/>
        <v>0.4050179211469534</v>
      </c>
      <c r="Z21" s="183">
        <f t="shared" si="10"/>
        <v>39.857142857142854</v>
      </c>
      <c r="AA21" s="184">
        <f t="shared" si="11"/>
        <v>16.142857142857142</v>
      </c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</row>
    <row r="22" spans="1:83" ht="13.2" x14ac:dyDescent="0.25">
      <c r="A22" s="180">
        <v>0.66666666666666696</v>
      </c>
      <c r="B22" s="181">
        <f>'DebitVL sens 1'!C20+'DebitPL sens 1'!C20</f>
        <v>70</v>
      </c>
      <c r="C22" s="164">
        <f>'DebitPL sens 1'!C20</f>
        <v>25</v>
      </c>
      <c r="D22" s="182">
        <f t="shared" si="0"/>
        <v>0.35714285714285715</v>
      </c>
      <c r="E22" s="181">
        <f>'DebitVL sens 1'!D20+'DebitPL sens 1'!D20</f>
        <v>61</v>
      </c>
      <c r="F22" s="164">
        <f>'DebitPL sens 1'!D20</f>
        <v>25</v>
      </c>
      <c r="G22" s="182">
        <f t="shared" si="1"/>
        <v>0.4098360655737705</v>
      </c>
      <c r="H22" s="181">
        <f>'DebitVL sens 1'!E20+'DebitPL sens 1'!E20</f>
        <v>17</v>
      </c>
      <c r="I22" s="164">
        <f>'DebitPL sens 1'!E20</f>
        <v>0</v>
      </c>
      <c r="J22" s="182">
        <f t="shared" si="2"/>
        <v>0</v>
      </c>
      <c r="K22" s="181">
        <f>'DebitVL sens 1'!F20+'DebitPL sens 1'!F20</f>
        <v>17</v>
      </c>
      <c r="L22" s="164">
        <f>'DebitPL sens 1'!F20</f>
        <v>1</v>
      </c>
      <c r="M22" s="182">
        <f t="shared" si="3"/>
        <v>5.8823529411764705E-2</v>
      </c>
      <c r="N22" s="181">
        <f>'DebitVL sens 1'!G20+'DebitPL sens 1'!G20</f>
        <v>50</v>
      </c>
      <c r="O22" s="164">
        <f>'DebitPL sens 1'!G20</f>
        <v>20</v>
      </c>
      <c r="P22" s="182">
        <f t="shared" si="4"/>
        <v>0.4</v>
      </c>
      <c r="Q22" s="181">
        <f>'DebitVL sens 1'!H20+'DebitPL sens 1'!H20</f>
        <v>55</v>
      </c>
      <c r="R22" s="164">
        <f>'DebitPL sens 1'!H20</f>
        <v>23</v>
      </c>
      <c r="S22" s="182">
        <f t="shared" si="5"/>
        <v>0.41818181818181815</v>
      </c>
      <c r="T22" s="181">
        <f>'DebitVL sens 1'!I20+'DebitPL sens 1'!I20</f>
        <v>64</v>
      </c>
      <c r="U22" s="164">
        <f>'DebitPL sens 1'!I20</f>
        <v>25</v>
      </c>
      <c r="V22" s="182">
        <f t="shared" si="6"/>
        <v>0.390625</v>
      </c>
      <c r="W22" s="164">
        <f t="shared" si="7"/>
        <v>334</v>
      </c>
      <c r="X22" s="164">
        <f t="shared" si="8"/>
        <v>119</v>
      </c>
      <c r="Y22" s="182">
        <f t="shared" si="9"/>
        <v>0.35628742514970058</v>
      </c>
      <c r="Z22" s="183">
        <f t="shared" si="10"/>
        <v>47.714285714285715</v>
      </c>
      <c r="AA22" s="184">
        <f t="shared" si="11"/>
        <v>17</v>
      </c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</row>
    <row r="23" spans="1:83" ht="13.2" x14ac:dyDescent="0.25">
      <c r="A23" s="180">
        <v>0.70833333333333304</v>
      </c>
      <c r="B23" s="181">
        <f>'DebitVL sens 1'!C21+'DebitPL sens 1'!C21</f>
        <v>51</v>
      </c>
      <c r="C23" s="164">
        <f>'DebitPL sens 1'!C21</f>
        <v>17</v>
      </c>
      <c r="D23" s="182">
        <f t="shared" si="0"/>
        <v>0.33333333333333331</v>
      </c>
      <c r="E23" s="181">
        <f>'DebitVL sens 1'!D21+'DebitPL sens 1'!D21</f>
        <v>66</v>
      </c>
      <c r="F23" s="164">
        <f>'DebitPL sens 1'!D21</f>
        <v>20</v>
      </c>
      <c r="G23" s="182">
        <f t="shared" si="1"/>
        <v>0.30303030303030304</v>
      </c>
      <c r="H23" s="181">
        <f>'DebitVL sens 1'!E21+'DebitPL sens 1'!E21</f>
        <v>28</v>
      </c>
      <c r="I23" s="164">
        <f>'DebitPL sens 1'!E21</f>
        <v>0</v>
      </c>
      <c r="J23" s="182">
        <f t="shared" si="2"/>
        <v>0</v>
      </c>
      <c r="K23" s="181">
        <f>'DebitVL sens 1'!F21+'DebitPL sens 1'!F21</f>
        <v>36</v>
      </c>
      <c r="L23" s="164">
        <f>'DebitPL sens 1'!F21</f>
        <v>1</v>
      </c>
      <c r="M23" s="182">
        <f t="shared" si="3"/>
        <v>2.7777777777777776E-2</v>
      </c>
      <c r="N23" s="181">
        <f>'DebitVL sens 1'!G21+'DebitPL sens 1'!G21</f>
        <v>58</v>
      </c>
      <c r="O23" s="164">
        <f>'DebitPL sens 1'!G21</f>
        <v>12</v>
      </c>
      <c r="P23" s="182">
        <f t="shared" si="4"/>
        <v>0.20689655172413793</v>
      </c>
      <c r="Q23" s="181">
        <f>'DebitVL sens 1'!H21+'DebitPL sens 1'!H21</f>
        <v>59</v>
      </c>
      <c r="R23" s="164">
        <f>'DebitPL sens 1'!H21</f>
        <v>16</v>
      </c>
      <c r="S23" s="182">
        <f t="shared" si="5"/>
        <v>0.2711864406779661</v>
      </c>
      <c r="T23" s="181">
        <f>'DebitVL sens 1'!I21+'DebitPL sens 1'!I21</f>
        <v>58</v>
      </c>
      <c r="U23" s="164">
        <f>'DebitPL sens 1'!I21</f>
        <v>25</v>
      </c>
      <c r="V23" s="182">
        <f t="shared" si="6"/>
        <v>0.43103448275862066</v>
      </c>
      <c r="W23" s="164">
        <f t="shared" si="7"/>
        <v>356</v>
      </c>
      <c r="X23" s="164">
        <f t="shared" si="8"/>
        <v>91</v>
      </c>
      <c r="Y23" s="182">
        <f t="shared" si="9"/>
        <v>0.2556179775280899</v>
      </c>
      <c r="Z23" s="183">
        <f t="shared" si="10"/>
        <v>50.857142857142854</v>
      </c>
      <c r="AA23" s="184">
        <f t="shared" si="11"/>
        <v>13</v>
      </c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</row>
    <row r="24" spans="1:83" ht="13.2" x14ac:dyDescent="0.25">
      <c r="A24" s="180">
        <v>0.75</v>
      </c>
      <c r="B24" s="181">
        <f>'DebitVL sens 1'!C22+'DebitPL sens 1'!C22</f>
        <v>27</v>
      </c>
      <c r="C24" s="164">
        <f>'DebitPL sens 1'!C22</f>
        <v>5</v>
      </c>
      <c r="D24" s="182">
        <f t="shared" si="0"/>
        <v>0.18518518518518517</v>
      </c>
      <c r="E24" s="181">
        <f>'DebitVL sens 1'!D22+'DebitPL sens 1'!D22</f>
        <v>40</v>
      </c>
      <c r="F24" s="164">
        <f>'DebitPL sens 1'!D22</f>
        <v>4</v>
      </c>
      <c r="G24" s="182">
        <f t="shared" si="1"/>
        <v>0.1</v>
      </c>
      <c r="H24" s="181">
        <f>'DebitVL sens 1'!E22+'DebitPL sens 1'!E22</f>
        <v>37</v>
      </c>
      <c r="I24" s="164">
        <f>'DebitPL sens 1'!E22</f>
        <v>2</v>
      </c>
      <c r="J24" s="182">
        <f t="shared" si="2"/>
        <v>5.4054054054054057E-2</v>
      </c>
      <c r="K24" s="181">
        <f>'DebitVL sens 1'!F22+'DebitPL sens 1'!F22</f>
        <v>23</v>
      </c>
      <c r="L24" s="164">
        <f>'DebitPL sens 1'!F22</f>
        <v>1</v>
      </c>
      <c r="M24" s="182">
        <f t="shared" si="3"/>
        <v>4.3478260869565216E-2</v>
      </c>
      <c r="N24" s="181">
        <f>'DebitVL sens 1'!G22+'DebitPL sens 1'!G22</f>
        <v>50</v>
      </c>
      <c r="O24" s="164">
        <f>'DebitPL sens 1'!G22</f>
        <v>13</v>
      </c>
      <c r="P24" s="182">
        <f t="shared" si="4"/>
        <v>0.26</v>
      </c>
      <c r="Q24" s="181">
        <f>'DebitVL sens 1'!H22+'DebitPL sens 1'!H22</f>
        <v>53</v>
      </c>
      <c r="R24" s="164">
        <f>'DebitPL sens 1'!H22</f>
        <v>14</v>
      </c>
      <c r="S24" s="182">
        <f t="shared" si="5"/>
        <v>0.26415094339622641</v>
      </c>
      <c r="T24" s="181">
        <f>'DebitVL sens 1'!I22+'DebitPL sens 1'!I22</f>
        <v>41</v>
      </c>
      <c r="U24" s="164">
        <f>'DebitPL sens 1'!I22</f>
        <v>8</v>
      </c>
      <c r="V24" s="182">
        <f t="shared" si="6"/>
        <v>0.1951219512195122</v>
      </c>
      <c r="W24" s="164">
        <f t="shared" si="7"/>
        <v>271</v>
      </c>
      <c r="X24" s="164">
        <f t="shared" si="8"/>
        <v>47</v>
      </c>
      <c r="Y24" s="182">
        <f t="shared" si="9"/>
        <v>0.17343173431734318</v>
      </c>
      <c r="Z24" s="183">
        <f t="shared" si="10"/>
        <v>38.714285714285715</v>
      </c>
      <c r="AA24" s="184">
        <f t="shared" si="11"/>
        <v>6.7142857142857144</v>
      </c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</row>
    <row r="25" spans="1:83" ht="13.2" x14ac:dyDescent="0.25">
      <c r="A25" s="180">
        <v>0.79166666666666696</v>
      </c>
      <c r="B25" s="181">
        <f>'DebitVL sens 1'!C23+'DebitPL sens 1'!C23</f>
        <v>28</v>
      </c>
      <c r="C25" s="164">
        <f>'DebitPL sens 1'!C23</f>
        <v>7</v>
      </c>
      <c r="D25" s="182">
        <f t="shared" si="0"/>
        <v>0.25</v>
      </c>
      <c r="E25" s="181">
        <f>'DebitVL sens 1'!D23+'DebitPL sens 1'!D23</f>
        <v>30</v>
      </c>
      <c r="F25" s="164">
        <f>'DebitPL sens 1'!D23</f>
        <v>6</v>
      </c>
      <c r="G25" s="182">
        <f t="shared" si="1"/>
        <v>0.2</v>
      </c>
      <c r="H25" s="181">
        <f>'DebitVL sens 1'!E23+'DebitPL sens 1'!E23</f>
        <v>25</v>
      </c>
      <c r="I25" s="164">
        <f>'DebitPL sens 1'!E23</f>
        <v>1</v>
      </c>
      <c r="J25" s="182">
        <f t="shared" si="2"/>
        <v>0.04</v>
      </c>
      <c r="K25" s="181">
        <f>'DebitVL sens 1'!F23+'DebitPL sens 1'!F23</f>
        <v>11</v>
      </c>
      <c r="L25" s="164">
        <f>'DebitPL sens 1'!F23</f>
        <v>0</v>
      </c>
      <c r="M25" s="182">
        <f t="shared" si="3"/>
        <v>0</v>
      </c>
      <c r="N25" s="181">
        <f>'DebitVL sens 1'!G23+'DebitPL sens 1'!G23</f>
        <v>29</v>
      </c>
      <c r="O25" s="164">
        <f>'DebitPL sens 1'!G23</f>
        <v>8</v>
      </c>
      <c r="P25" s="182">
        <f t="shared" si="4"/>
        <v>0.27586206896551724</v>
      </c>
      <c r="Q25" s="181">
        <f>'DebitVL sens 1'!H23+'DebitPL sens 1'!H23</f>
        <v>23</v>
      </c>
      <c r="R25" s="164">
        <f>'DebitPL sens 1'!H23</f>
        <v>6</v>
      </c>
      <c r="S25" s="182">
        <f t="shared" si="5"/>
        <v>0.2608695652173913</v>
      </c>
      <c r="T25" s="181">
        <f>'DebitVL sens 1'!I23+'DebitPL sens 1'!I23</f>
        <v>34</v>
      </c>
      <c r="U25" s="164">
        <f>'DebitPL sens 1'!I23</f>
        <v>6</v>
      </c>
      <c r="V25" s="182">
        <f t="shared" si="6"/>
        <v>0.17647058823529413</v>
      </c>
      <c r="W25" s="164">
        <f t="shared" si="7"/>
        <v>180</v>
      </c>
      <c r="X25" s="164">
        <f t="shared" si="8"/>
        <v>34</v>
      </c>
      <c r="Y25" s="182">
        <f t="shared" si="9"/>
        <v>0.18888888888888888</v>
      </c>
      <c r="Z25" s="183">
        <f t="shared" si="10"/>
        <v>25.714285714285715</v>
      </c>
      <c r="AA25" s="184">
        <f t="shared" si="11"/>
        <v>4.8571428571428568</v>
      </c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</row>
    <row r="26" spans="1:83" ht="13.2" x14ac:dyDescent="0.25">
      <c r="A26" s="180">
        <v>0.83333333333333304</v>
      </c>
      <c r="B26" s="181">
        <f>'DebitVL sens 1'!C24+'DebitPL sens 1'!C24</f>
        <v>21</v>
      </c>
      <c r="C26" s="164">
        <f>'DebitPL sens 1'!C24</f>
        <v>4</v>
      </c>
      <c r="D26" s="182">
        <f t="shared" si="0"/>
        <v>0.19047619047619047</v>
      </c>
      <c r="E26" s="181">
        <f>'DebitVL sens 1'!D24+'DebitPL sens 1'!D24</f>
        <v>19</v>
      </c>
      <c r="F26" s="164">
        <f>'DebitPL sens 1'!D24</f>
        <v>3</v>
      </c>
      <c r="G26" s="182">
        <f t="shared" si="1"/>
        <v>0.15789473684210525</v>
      </c>
      <c r="H26" s="181">
        <f>'DebitVL sens 1'!E24+'DebitPL sens 1'!E24</f>
        <v>17</v>
      </c>
      <c r="I26" s="164">
        <f>'DebitPL sens 1'!E24</f>
        <v>0</v>
      </c>
      <c r="J26" s="182">
        <f t="shared" si="2"/>
        <v>0</v>
      </c>
      <c r="K26" s="181">
        <f>'DebitVL sens 1'!F24+'DebitPL sens 1'!F24</f>
        <v>8</v>
      </c>
      <c r="L26" s="164">
        <f>'DebitPL sens 1'!F24</f>
        <v>0</v>
      </c>
      <c r="M26" s="182">
        <f t="shared" si="3"/>
        <v>0</v>
      </c>
      <c r="N26" s="181">
        <f>'DebitVL sens 1'!G24+'DebitPL sens 1'!G24</f>
        <v>17</v>
      </c>
      <c r="O26" s="164">
        <f>'DebitPL sens 1'!G24</f>
        <v>3</v>
      </c>
      <c r="P26" s="182">
        <f t="shared" si="4"/>
        <v>0.17647058823529413</v>
      </c>
      <c r="Q26" s="181">
        <f>'DebitVL sens 1'!H24+'DebitPL sens 1'!H24</f>
        <v>21</v>
      </c>
      <c r="R26" s="164">
        <f>'DebitPL sens 1'!H24</f>
        <v>3</v>
      </c>
      <c r="S26" s="182">
        <f t="shared" si="5"/>
        <v>0.14285714285714285</v>
      </c>
      <c r="T26" s="181">
        <f>'DebitVL sens 1'!I24+'DebitPL sens 1'!I24</f>
        <v>18</v>
      </c>
      <c r="U26" s="164">
        <f>'DebitPL sens 1'!I24</f>
        <v>5</v>
      </c>
      <c r="V26" s="182">
        <f t="shared" si="6"/>
        <v>0.27777777777777779</v>
      </c>
      <c r="W26" s="164">
        <f t="shared" si="7"/>
        <v>121</v>
      </c>
      <c r="X26" s="164">
        <f t="shared" si="8"/>
        <v>18</v>
      </c>
      <c r="Y26" s="182">
        <f t="shared" si="9"/>
        <v>0.1487603305785124</v>
      </c>
      <c r="Z26" s="183">
        <f t="shared" si="10"/>
        <v>17.285714285714285</v>
      </c>
      <c r="AA26" s="184">
        <f t="shared" si="11"/>
        <v>2.5714285714285716</v>
      </c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</row>
    <row r="27" spans="1:83" ht="13.2" x14ac:dyDescent="0.25">
      <c r="A27" s="180">
        <v>0.875</v>
      </c>
      <c r="B27" s="181">
        <f>'DebitVL sens 1'!C25+'DebitPL sens 1'!C25</f>
        <v>9</v>
      </c>
      <c r="C27" s="164">
        <f>'DebitPL sens 1'!C25</f>
        <v>3</v>
      </c>
      <c r="D27" s="182">
        <f t="shared" si="0"/>
        <v>0.33333333333333331</v>
      </c>
      <c r="E27" s="181">
        <f>'DebitVL sens 1'!D25+'DebitPL sens 1'!D25</f>
        <v>13</v>
      </c>
      <c r="F27" s="164">
        <f>'DebitPL sens 1'!D25</f>
        <v>2</v>
      </c>
      <c r="G27" s="182">
        <f t="shared" si="1"/>
        <v>0.15384615384615385</v>
      </c>
      <c r="H27" s="181">
        <f>'DebitVL sens 1'!E25+'DebitPL sens 1'!E25</f>
        <v>10</v>
      </c>
      <c r="I27" s="164">
        <f>'DebitPL sens 1'!E25</f>
        <v>0</v>
      </c>
      <c r="J27" s="182">
        <f t="shared" si="2"/>
        <v>0</v>
      </c>
      <c r="K27" s="181">
        <f>'DebitVL sens 1'!F25+'DebitPL sens 1'!F25</f>
        <v>7</v>
      </c>
      <c r="L27" s="164">
        <f>'DebitPL sens 1'!F25</f>
        <v>0</v>
      </c>
      <c r="M27" s="182">
        <f t="shared" si="3"/>
        <v>0</v>
      </c>
      <c r="N27" s="181">
        <f>'DebitVL sens 1'!G25+'DebitPL sens 1'!G25</f>
        <v>4</v>
      </c>
      <c r="O27" s="164">
        <f>'DebitPL sens 1'!G25</f>
        <v>1</v>
      </c>
      <c r="P27" s="182">
        <f t="shared" si="4"/>
        <v>0.25</v>
      </c>
      <c r="Q27" s="181">
        <f>'DebitVL sens 1'!H25+'DebitPL sens 1'!H25</f>
        <v>10</v>
      </c>
      <c r="R27" s="164">
        <f>'DebitPL sens 1'!H25</f>
        <v>2</v>
      </c>
      <c r="S27" s="182">
        <f t="shared" si="5"/>
        <v>0.2</v>
      </c>
      <c r="T27" s="181">
        <f>'DebitVL sens 1'!I25+'DebitPL sens 1'!I25</f>
        <v>7</v>
      </c>
      <c r="U27" s="164">
        <f>'DebitPL sens 1'!I25</f>
        <v>1</v>
      </c>
      <c r="V27" s="182">
        <f t="shared" si="6"/>
        <v>0.14285714285714285</v>
      </c>
      <c r="W27" s="164">
        <f t="shared" si="7"/>
        <v>60</v>
      </c>
      <c r="X27" s="164">
        <f t="shared" si="8"/>
        <v>9</v>
      </c>
      <c r="Y27" s="182">
        <f t="shared" si="9"/>
        <v>0.15</v>
      </c>
      <c r="Z27" s="183">
        <f t="shared" si="10"/>
        <v>8.5714285714285712</v>
      </c>
      <c r="AA27" s="184">
        <f t="shared" si="11"/>
        <v>1.2857142857142858</v>
      </c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</row>
    <row r="28" spans="1:83" ht="13.2" x14ac:dyDescent="0.25">
      <c r="A28" s="180">
        <v>0.91666666666666696</v>
      </c>
      <c r="B28" s="181">
        <f>'DebitVL sens 1'!C26+'DebitPL sens 1'!C26</f>
        <v>11</v>
      </c>
      <c r="C28" s="164">
        <f>'DebitPL sens 1'!C26</f>
        <v>3</v>
      </c>
      <c r="D28" s="182">
        <f t="shared" si="0"/>
        <v>0.27272727272727271</v>
      </c>
      <c r="E28" s="181">
        <f>'DebitVL sens 1'!D26+'DebitPL sens 1'!D26</f>
        <v>8</v>
      </c>
      <c r="F28" s="164">
        <f>'DebitPL sens 1'!D26</f>
        <v>2</v>
      </c>
      <c r="G28" s="182">
        <f t="shared" si="1"/>
        <v>0.25</v>
      </c>
      <c r="H28" s="181">
        <f>'DebitVL sens 1'!E26+'DebitPL sens 1'!E26</f>
        <v>7</v>
      </c>
      <c r="I28" s="164">
        <f>'DebitPL sens 1'!E26</f>
        <v>0</v>
      </c>
      <c r="J28" s="182">
        <f t="shared" si="2"/>
        <v>0</v>
      </c>
      <c r="K28" s="181">
        <f>'DebitVL sens 1'!F26+'DebitPL sens 1'!F26</f>
        <v>6</v>
      </c>
      <c r="L28" s="164">
        <f>'DebitPL sens 1'!F26</f>
        <v>0</v>
      </c>
      <c r="M28" s="182">
        <f t="shared" si="3"/>
        <v>0</v>
      </c>
      <c r="N28" s="181">
        <f>'DebitVL sens 1'!G26+'DebitPL sens 1'!G26</f>
        <v>8</v>
      </c>
      <c r="O28" s="164">
        <f>'DebitPL sens 1'!G26</f>
        <v>2</v>
      </c>
      <c r="P28" s="182">
        <f t="shared" si="4"/>
        <v>0.25</v>
      </c>
      <c r="Q28" s="181">
        <f>'DebitVL sens 1'!H26+'DebitPL sens 1'!H26</f>
        <v>9</v>
      </c>
      <c r="R28" s="164">
        <f>'DebitPL sens 1'!H26</f>
        <v>5</v>
      </c>
      <c r="S28" s="182">
        <f t="shared" si="5"/>
        <v>0.55555555555555558</v>
      </c>
      <c r="T28" s="181">
        <f>'DebitVL sens 1'!I26+'DebitPL sens 1'!I26</f>
        <v>10</v>
      </c>
      <c r="U28" s="164">
        <f>'DebitPL sens 1'!I26</f>
        <v>3</v>
      </c>
      <c r="V28" s="182">
        <f t="shared" si="6"/>
        <v>0.3</v>
      </c>
      <c r="W28" s="164">
        <f t="shared" si="7"/>
        <v>59</v>
      </c>
      <c r="X28" s="164">
        <f t="shared" si="8"/>
        <v>15</v>
      </c>
      <c r="Y28" s="182">
        <f t="shared" si="9"/>
        <v>0.25423728813559321</v>
      </c>
      <c r="Z28" s="183">
        <f t="shared" si="10"/>
        <v>8.4285714285714288</v>
      </c>
      <c r="AA28" s="184">
        <f t="shared" si="11"/>
        <v>2.1428571428571428</v>
      </c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</row>
    <row r="29" spans="1:83" ht="13.2" x14ac:dyDescent="0.25">
      <c r="A29" s="180">
        <v>0.95833333333333304</v>
      </c>
      <c r="B29" s="181">
        <f>'DebitVL sens 1'!C27+'DebitPL sens 1'!C27</f>
        <v>7</v>
      </c>
      <c r="C29" s="164">
        <f>'DebitPL sens 1'!C27</f>
        <v>3</v>
      </c>
      <c r="D29" s="182">
        <f t="shared" si="0"/>
        <v>0.42857142857142855</v>
      </c>
      <c r="E29" s="181">
        <f>'DebitVL sens 1'!D27+'DebitPL sens 1'!D27</f>
        <v>13</v>
      </c>
      <c r="F29" s="164">
        <f>'DebitPL sens 1'!D27</f>
        <v>1</v>
      </c>
      <c r="G29" s="182">
        <f t="shared" si="1"/>
        <v>7.6923076923076927E-2</v>
      </c>
      <c r="H29" s="181">
        <f>'DebitVL sens 1'!E27+'DebitPL sens 1'!E27</f>
        <v>4</v>
      </c>
      <c r="I29" s="164">
        <f>'DebitPL sens 1'!E27</f>
        <v>0</v>
      </c>
      <c r="J29" s="182">
        <f t="shared" si="2"/>
        <v>0</v>
      </c>
      <c r="K29" s="181">
        <f>'DebitVL sens 1'!F27+'DebitPL sens 1'!F27</f>
        <v>1</v>
      </c>
      <c r="L29" s="164">
        <f>'DebitPL sens 1'!F27</f>
        <v>0</v>
      </c>
      <c r="M29" s="182">
        <f t="shared" si="3"/>
        <v>0</v>
      </c>
      <c r="N29" s="181">
        <f>'DebitVL sens 1'!G27+'DebitPL sens 1'!G27</f>
        <v>6</v>
      </c>
      <c r="O29" s="164">
        <f>'DebitPL sens 1'!G27</f>
        <v>2</v>
      </c>
      <c r="P29" s="182">
        <f t="shared" si="4"/>
        <v>0.33333333333333331</v>
      </c>
      <c r="Q29" s="181">
        <f>'DebitVL sens 1'!H27+'DebitPL sens 1'!H27</f>
        <v>1</v>
      </c>
      <c r="R29" s="164">
        <f>'DebitPL sens 1'!H27</f>
        <v>1</v>
      </c>
      <c r="S29" s="182">
        <f t="shared" si="5"/>
        <v>1</v>
      </c>
      <c r="T29" s="181">
        <f>'DebitVL sens 1'!I27+'DebitPL sens 1'!I27</f>
        <v>0</v>
      </c>
      <c r="U29" s="164">
        <f>'DebitPL sens 1'!I27</f>
        <v>0</v>
      </c>
      <c r="V29" s="182">
        <f t="shared" si="6"/>
        <v>0</v>
      </c>
      <c r="W29" s="164">
        <f t="shared" si="7"/>
        <v>32</v>
      </c>
      <c r="X29" s="164">
        <f t="shared" si="8"/>
        <v>7</v>
      </c>
      <c r="Y29" s="182">
        <f t="shared" si="9"/>
        <v>0.21875</v>
      </c>
      <c r="Z29" s="183">
        <f t="shared" si="10"/>
        <v>4.5714285714285712</v>
      </c>
      <c r="AA29" s="184">
        <f t="shared" si="11"/>
        <v>1</v>
      </c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</row>
    <row r="30" spans="1:83" ht="9.75" customHeight="1" x14ac:dyDescent="0.25">
      <c r="A30" s="185" t="s">
        <v>53</v>
      </c>
      <c r="B30" s="186">
        <f>SUM(B6:B29)</f>
        <v>824</v>
      </c>
      <c r="C30" s="187">
        <f>SUM(C6:C29)</f>
        <v>285</v>
      </c>
      <c r="D30" s="188">
        <f>IF(B30=0,0,C30/B30)</f>
        <v>0.345873786407767</v>
      </c>
      <c r="E30" s="186">
        <f>SUM(E6:E29)</f>
        <v>832</v>
      </c>
      <c r="F30" s="187">
        <f>SUM(F6:F29)</f>
        <v>273</v>
      </c>
      <c r="G30" s="188">
        <f>IF(E30=0,0,F30/E30)</f>
        <v>0.328125</v>
      </c>
      <c r="H30" s="186">
        <f>SUM(H6:H29)</f>
        <v>387</v>
      </c>
      <c r="I30" s="187">
        <f>SUM(I6:I29)</f>
        <v>40</v>
      </c>
      <c r="J30" s="188">
        <f>IF(H30=0,0,I30/H30)</f>
        <v>0.10335917312661498</v>
      </c>
      <c r="K30" s="186">
        <f>SUM(K6:K29)</f>
        <v>239</v>
      </c>
      <c r="L30" s="187">
        <f>SUM(L6:L29)</f>
        <v>5</v>
      </c>
      <c r="M30" s="188">
        <f>IF(K30=0,0,L30/K30)</f>
        <v>2.0920502092050208E-2</v>
      </c>
      <c r="N30" s="186">
        <f>SUM(N6:N29)</f>
        <v>742</v>
      </c>
      <c r="O30" s="187">
        <f>SUM(O6:O29)</f>
        <v>256</v>
      </c>
      <c r="P30" s="188">
        <f>IF(N30=0,0,O30/N30)</f>
        <v>0.34501347708894881</v>
      </c>
      <c r="Q30" s="186">
        <f>SUM(Q6:Q29)</f>
        <v>745</v>
      </c>
      <c r="R30" s="187">
        <f>SUM(R6:R29)</f>
        <v>267</v>
      </c>
      <c r="S30" s="188">
        <f>IF(Q30=0,0,R30/Q30)</f>
        <v>0.35838926174496644</v>
      </c>
      <c r="T30" s="186">
        <f>SUM(T6:T29)</f>
        <v>773</v>
      </c>
      <c r="U30" s="187">
        <f>SUM(U6:U29)</f>
        <v>287</v>
      </c>
      <c r="V30" s="188">
        <f>IF(T30=0,0,U30/T30)</f>
        <v>0.37128072445019406</v>
      </c>
      <c r="W30" s="186">
        <f>SUM(W6:W29)</f>
        <v>4542</v>
      </c>
      <c r="X30" s="187">
        <f>SUM(X6:X29)</f>
        <v>1413</v>
      </c>
      <c r="Y30" s="190">
        <f>IF(W30=0,0,X30/W30)</f>
        <v>0.31109643328929987</v>
      </c>
      <c r="Z30" s="191">
        <f>ROUNDUP(AVERAGE(B30,E30,H30,K30,N30,Q30,T30),0)</f>
        <v>649</v>
      </c>
      <c r="AA30" s="192">
        <f>ROUNDUP(AVERAGE(C30,F30,I30,L30,O30,R30,U30),0)</f>
        <v>202</v>
      </c>
      <c r="AC30" s="164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</row>
    <row r="31" spans="1:83" ht="9.75" customHeight="1" x14ac:dyDescent="0.25">
      <c r="A31" s="193" t="s">
        <v>112</v>
      </c>
      <c r="B31" s="194">
        <f>ROUNDUP(B30/24,0)</f>
        <v>35</v>
      </c>
      <c r="C31" s="189">
        <f>ROUNDUP(C30/24,0)</f>
        <v>12</v>
      </c>
      <c r="D31" s="195">
        <f>IF(B31=0,0,C31/B31)</f>
        <v>0.34285714285714286</v>
      </c>
      <c r="E31" s="189">
        <f>ROUNDUP(E30/24,0)</f>
        <v>35</v>
      </c>
      <c r="F31" s="189">
        <f>ROUNDUP(F30/24,0)</f>
        <v>12</v>
      </c>
      <c r="G31" s="195">
        <f>IF(E31=0,0,F31/E31)</f>
        <v>0.34285714285714286</v>
      </c>
      <c r="H31" s="189">
        <f>ROUNDUP(H30/24,0)</f>
        <v>17</v>
      </c>
      <c r="I31" s="189">
        <f>ROUNDUP(I30/24,0)</f>
        <v>2</v>
      </c>
      <c r="J31" s="195">
        <f>IF(H31=0,0,I31/H31)</f>
        <v>0.11764705882352941</v>
      </c>
      <c r="K31" s="189">
        <f>ROUNDUP(K30/24,0)</f>
        <v>10</v>
      </c>
      <c r="L31" s="189">
        <f>ROUNDUP(L30/24,0)</f>
        <v>1</v>
      </c>
      <c r="M31" s="195">
        <f>IF(K31=0,0,L31/K31)</f>
        <v>0.1</v>
      </c>
      <c r="N31" s="189">
        <f>ROUNDUP(N30/24,0)</f>
        <v>31</v>
      </c>
      <c r="O31" s="189">
        <f>ROUNDUP(O30/24,0)</f>
        <v>11</v>
      </c>
      <c r="P31" s="195">
        <f>IF(N31=0,0,O31/N31)</f>
        <v>0.35483870967741937</v>
      </c>
      <c r="Q31" s="189">
        <f>ROUNDUP(Q30/24,0)</f>
        <v>32</v>
      </c>
      <c r="R31" s="189">
        <f>ROUNDUP(R30/24,0)</f>
        <v>12</v>
      </c>
      <c r="S31" s="195">
        <f>IF(Q31=0,0,R31/Q31)</f>
        <v>0.375</v>
      </c>
      <c r="T31" s="189">
        <f>ROUNDUP(T30/24,0)</f>
        <v>33</v>
      </c>
      <c r="U31" s="189">
        <f>ROUNDUP(U30/24,0)</f>
        <v>12</v>
      </c>
      <c r="V31" s="195">
        <f>IF(T31=0,0,U31/T31)</f>
        <v>0.36363636363636365</v>
      </c>
      <c r="W31" s="194">
        <f>ROUNDUP(W30/24,0)</f>
        <v>190</v>
      </c>
      <c r="X31" s="189">
        <f>ROUNDUP(X30/24,0)</f>
        <v>59</v>
      </c>
      <c r="Y31" s="189"/>
      <c r="Z31" s="196"/>
      <c r="AA31" s="197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</row>
    <row r="32" spans="1:83" ht="9.75" customHeight="1" x14ac:dyDescent="0.25">
      <c r="A32" s="198" t="s">
        <v>114</v>
      </c>
      <c r="B32" s="199">
        <f>IF($W$30=0,0,B30/$W$30)</f>
        <v>0.18141787758696609</v>
      </c>
      <c r="C32" s="200">
        <f>IF($X$30=0,0,C30/$X$30)</f>
        <v>0.20169851380042464</v>
      </c>
      <c r="D32" s="182"/>
      <c r="E32" s="199">
        <f>IF($W$30=0,0,E30/$W$30)</f>
        <v>0.18317921620431529</v>
      </c>
      <c r="F32" s="200">
        <f>IF($X$30=0,0,F30/$X$30)</f>
        <v>0.1932059447983015</v>
      </c>
      <c r="G32" s="182"/>
      <c r="H32" s="199">
        <f>IF($W$30=0,0,H30/$W$30)</f>
        <v>8.5204755614266839E-2</v>
      </c>
      <c r="I32" s="200">
        <f>IF($X$30=0,0,I30/$X$30)</f>
        <v>2.8308563340410473E-2</v>
      </c>
      <c r="J32" s="182"/>
      <c r="K32" s="199">
        <f>IF($W$30=0,0,K30/$W$30)</f>
        <v>5.261999119330691E-2</v>
      </c>
      <c r="L32" s="200">
        <f>IF($X$30=0,0,L30/$X$30)</f>
        <v>3.5385704175513091E-3</v>
      </c>
      <c r="M32" s="182"/>
      <c r="N32" s="199">
        <f>IF($W$30=0,0,N30/$W$30)</f>
        <v>0.16336415675913693</v>
      </c>
      <c r="O32" s="200">
        <f>IF($X$30=0,0,O30/$X$30)</f>
        <v>0.18117480537862704</v>
      </c>
      <c r="P32" s="182"/>
      <c r="Q32" s="199">
        <f>IF($W$30=0,0,Q30/$W$30)</f>
        <v>0.1640246587406429</v>
      </c>
      <c r="R32" s="200">
        <f>IF($X$30=0,0,R30/$X$30)</f>
        <v>0.18895966029723993</v>
      </c>
      <c r="S32" s="182"/>
      <c r="T32" s="199">
        <f>IF($W$30=0,0,T30/$W$30)</f>
        <v>0.17018934390136503</v>
      </c>
      <c r="U32" s="200">
        <f>IF($X$30=0,0,U30/$X$30)</f>
        <v>0.20311394196744514</v>
      </c>
      <c r="V32" s="200"/>
      <c r="W32" s="199">
        <f>IF(W30=0,0,W31/W30)</f>
        <v>4.1831792162043156E-2</v>
      </c>
      <c r="X32" s="200">
        <f>IF(X30=0,0,X31/X30)</f>
        <v>4.1755130927105449E-2</v>
      </c>
      <c r="Y32" s="201"/>
      <c r="Z32" s="202"/>
      <c r="AA32" s="203"/>
      <c r="AB32" s="181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</row>
    <row r="33" spans="1:83" ht="9.75" customHeight="1" x14ac:dyDescent="0.25">
      <c r="A33" s="198" t="s">
        <v>115</v>
      </c>
      <c r="B33" s="204">
        <f>B30-B36</f>
        <v>65</v>
      </c>
      <c r="C33" s="201">
        <f>C30-C36</f>
        <v>25</v>
      </c>
      <c r="D33" s="205"/>
      <c r="E33" s="201">
        <f>E30-E36</f>
        <v>73</v>
      </c>
      <c r="F33" s="201">
        <f>F30-F36</f>
        <v>24</v>
      </c>
      <c r="G33" s="205"/>
      <c r="H33" s="201">
        <f>H30-H36</f>
        <v>50</v>
      </c>
      <c r="I33" s="201">
        <f>I30-I36</f>
        <v>16</v>
      </c>
      <c r="J33" s="205"/>
      <c r="K33" s="201">
        <f>K30-K36</f>
        <v>22</v>
      </c>
      <c r="L33" s="201">
        <f>L30-L36</f>
        <v>0</v>
      </c>
      <c r="M33" s="205"/>
      <c r="N33" s="201">
        <f>N30-N36</f>
        <v>52</v>
      </c>
      <c r="O33" s="201">
        <f>O30-O36</f>
        <v>11</v>
      </c>
      <c r="P33" s="205"/>
      <c r="Q33" s="201">
        <f>Q30-Q36</f>
        <v>56</v>
      </c>
      <c r="R33" s="201">
        <f>R30-R36</f>
        <v>23</v>
      </c>
      <c r="S33" s="205"/>
      <c r="T33" s="201">
        <f>T30-T36</f>
        <v>72</v>
      </c>
      <c r="U33" s="201">
        <f>U30-U36</f>
        <v>26</v>
      </c>
      <c r="V33" s="201"/>
      <c r="W33" s="204">
        <f>W30-W36</f>
        <v>390</v>
      </c>
      <c r="X33" s="201">
        <f>X30-X36</f>
        <v>125</v>
      </c>
      <c r="Y33" s="201"/>
      <c r="Z33" s="202"/>
      <c r="AA33" s="20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</row>
    <row r="34" spans="1:83" ht="9.75" customHeight="1" x14ac:dyDescent="0.25">
      <c r="A34" s="206" t="s">
        <v>116</v>
      </c>
      <c r="B34" s="207">
        <f>B33/(24-ROWS(JourVL1))</f>
        <v>8.125</v>
      </c>
      <c r="C34" s="196">
        <f>C33/(24-ROWS(JourVL1))</f>
        <v>3.125</v>
      </c>
      <c r="D34" s="197"/>
      <c r="E34" s="196">
        <f>E33/(24-ROWS(JourVL1))</f>
        <v>9.125</v>
      </c>
      <c r="F34" s="196">
        <f>F33/(24-ROWS(JourVL1))</f>
        <v>3</v>
      </c>
      <c r="G34" s="197"/>
      <c r="H34" s="196">
        <f>H33/(24-ROWS(JourVL1))</f>
        <v>6.25</v>
      </c>
      <c r="I34" s="196">
        <f>I33/(24-ROWS(JourVL1))</f>
        <v>2</v>
      </c>
      <c r="J34" s="197"/>
      <c r="K34" s="196">
        <f>K33/(24-ROWS(JourVL1))</f>
        <v>2.75</v>
      </c>
      <c r="L34" s="196">
        <f>L33/(24-ROWS(JourVL1))</f>
        <v>0</v>
      </c>
      <c r="M34" s="197"/>
      <c r="N34" s="196">
        <f>N33/(24-ROWS(JourVL1))</f>
        <v>6.5</v>
      </c>
      <c r="O34" s="196">
        <f>O33/(24-ROWS(JourVL1))</f>
        <v>1.375</v>
      </c>
      <c r="P34" s="197"/>
      <c r="Q34" s="196">
        <f>Q33/(24-ROWS(JourVL1))</f>
        <v>7</v>
      </c>
      <c r="R34" s="196">
        <f>R33/(24-ROWS(JourVL1))</f>
        <v>2.875</v>
      </c>
      <c r="S34" s="197"/>
      <c r="T34" s="196">
        <f>T33/(24-ROWS(JourVL1))</f>
        <v>9</v>
      </c>
      <c r="U34" s="196">
        <f>U33/(24-ROWS(JourVL1))</f>
        <v>3.25</v>
      </c>
      <c r="V34" s="196"/>
      <c r="W34" s="207">
        <f>W33/(24-ROWS(JourVL1))</f>
        <v>48.75</v>
      </c>
      <c r="X34" s="196">
        <f>X33/(24-ROWS(JourVL1))</f>
        <v>15.625</v>
      </c>
      <c r="Y34" s="189"/>
      <c r="Z34" s="196"/>
      <c r="AA34" s="197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</row>
    <row r="35" spans="1:83" ht="9.75" customHeight="1" x14ac:dyDescent="0.25">
      <c r="A35" s="208" t="s">
        <v>117</v>
      </c>
      <c r="B35" s="209">
        <f>IF(B$30=0,0,B33/B$30)</f>
        <v>7.8883495145631075E-2</v>
      </c>
      <c r="C35" s="210">
        <f>IF(C$30=0,0,C33/C$30)</f>
        <v>8.771929824561403E-2</v>
      </c>
      <c r="D35" s="195"/>
      <c r="E35" s="209">
        <f>IF(E$30=0,0,E33/E$30)</f>
        <v>8.7740384615384609E-2</v>
      </c>
      <c r="F35" s="210">
        <f>IF(F$30=0,0,F33/F$30)</f>
        <v>8.7912087912087919E-2</v>
      </c>
      <c r="G35" s="195"/>
      <c r="H35" s="209">
        <f>IF(H$30=0,0,H33/H$30)</f>
        <v>0.12919896640826872</v>
      </c>
      <c r="I35" s="210">
        <f>IF(I$30=0,0,I33/I$30)</f>
        <v>0.4</v>
      </c>
      <c r="J35" s="195"/>
      <c r="K35" s="209">
        <f>IF(K$30=0,0,K33/K$30)</f>
        <v>9.2050209205020925E-2</v>
      </c>
      <c r="L35" s="210">
        <f>IF(L$30=0,0,L33/L$30)</f>
        <v>0</v>
      </c>
      <c r="M35" s="195"/>
      <c r="N35" s="209">
        <f>IF(N$30=0,0,N33/N$30)</f>
        <v>7.0080862533692723E-2</v>
      </c>
      <c r="O35" s="210">
        <f>IF(O$30=0,0,O33/O$30)</f>
        <v>4.296875E-2</v>
      </c>
      <c r="P35" s="195"/>
      <c r="Q35" s="209">
        <f>IF(Q$30=0,0,Q33/Q$30)</f>
        <v>7.5167785234899323E-2</v>
      </c>
      <c r="R35" s="210">
        <f>IF(R$30=0,0,R33/R$30)</f>
        <v>8.6142322097378279E-2</v>
      </c>
      <c r="S35" s="195"/>
      <c r="T35" s="209">
        <f>IF(T$30=0,0,T33/T$30)</f>
        <v>9.3143596377749036E-2</v>
      </c>
      <c r="U35" s="210">
        <f>IF(U$30=0,0,U33/U$30)</f>
        <v>9.0592334494773524E-2</v>
      </c>
      <c r="V35" s="210"/>
      <c r="W35" s="209">
        <f>IF(W30=0,0,W33/W30)</f>
        <v>8.5865257595772793E-2</v>
      </c>
      <c r="X35" s="210">
        <f>IF(X30=0,0,X33/X30)</f>
        <v>8.8464260438782735E-2</v>
      </c>
      <c r="Y35" s="189"/>
      <c r="Z35" s="196"/>
      <c r="AA35" s="197"/>
      <c r="AB35" s="181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</row>
    <row r="36" spans="1:83" ht="9.75" customHeight="1" x14ac:dyDescent="0.2">
      <c r="A36" s="211" t="s">
        <v>118</v>
      </c>
      <c r="B36" s="204">
        <f>SUM(Jour1)</f>
        <v>759</v>
      </c>
      <c r="C36" s="201">
        <f>SUM(JourPL1)</f>
        <v>260</v>
      </c>
      <c r="D36" s="205"/>
      <c r="E36" s="204">
        <f>SUM(Jour2)</f>
        <v>759</v>
      </c>
      <c r="F36" s="201">
        <f>SUM(JourPL2)</f>
        <v>249</v>
      </c>
      <c r="G36" s="205"/>
      <c r="H36" s="204">
        <f>SUM(Jour3)</f>
        <v>337</v>
      </c>
      <c r="I36" s="201">
        <f>SUM(JourPL3)</f>
        <v>24</v>
      </c>
      <c r="J36" s="205"/>
      <c r="K36" s="204">
        <f>SUM(Jour4)</f>
        <v>217</v>
      </c>
      <c r="L36" s="201">
        <f>SUM(JourPL4)</f>
        <v>5</v>
      </c>
      <c r="M36" s="205"/>
      <c r="N36" s="204">
        <f>SUM(Jour5)</f>
        <v>690</v>
      </c>
      <c r="O36" s="201">
        <f>SUM(JourPL5)</f>
        <v>245</v>
      </c>
      <c r="P36" s="205"/>
      <c r="Q36" s="204">
        <f>SUM(Jour6)</f>
        <v>689</v>
      </c>
      <c r="R36" s="201">
        <f>SUM(JourPL6)</f>
        <v>244</v>
      </c>
      <c r="S36" s="205"/>
      <c r="T36" s="204">
        <f>SUM(Jour7)</f>
        <v>701</v>
      </c>
      <c r="U36" s="201">
        <f>SUM(JourPL7)</f>
        <v>261</v>
      </c>
      <c r="V36" s="201"/>
      <c r="W36" s="204">
        <f>SUM(JourTot)</f>
        <v>4152</v>
      </c>
      <c r="X36" s="201">
        <f>SUM(JourTotPL)</f>
        <v>1288</v>
      </c>
      <c r="Y36" s="201"/>
      <c r="Z36" s="202"/>
      <c r="AA36" s="203"/>
    </row>
    <row r="37" spans="1:83" ht="9.75" customHeight="1" x14ac:dyDescent="0.2">
      <c r="A37" s="211" t="s">
        <v>119</v>
      </c>
      <c r="B37" s="212">
        <f>B36/(ROWS(JourVL1))</f>
        <v>47.4375</v>
      </c>
      <c r="C37" s="202">
        <f>C36/(ROWS(JourVL1))</f>
        <v>16.25</v>
      </c>
      <c r="D37" s="203"/>
      <c r="E37" s="212">
        <f>E36/(ROWS(JourVL1))</f>
        <v>47.4375</v>
      </c>
      <c r="F37" s="202">
        <f>F36/(ROWS(JourVL1))</f>
        <v>15.5625</v>
      </c>
      <c r="G37" s="203"/>
      <c r="H37" s="212">
        <f>H36/(ROWS(JourVL1))</f>
        <v>21.0625</v>
      </c>
      <c r="I37" s="202">
        <f>I36/(ROWS(JourVL1))</f>
        <v>1.5</v>
      </c>
      <c r="J37" s="203"/>
      <c r="K37" s="212">
        <f>K36/(ROWS(JourVL1))</f>
        <v>13.5625</v>
      </c>
      <c r="L37" s="202">
        <f>L36/(ROWS(JourVL1))</f>
        <v>0.3125</v>
      </c>
      <c r="M37" s="203"/>
      <c r="N37" s="212">
        <f>N36/(ROWS(JourVL1))</f>
        <v>43.125</v>
      </c>
      <c r="O37" s="202">
        <f>O36/(ROWS(JourVL1))</f>
        <v>15.3125</v>
      </c>
      <c r="P37" s="203"/>
      <c r="Q37" s="212">
        <f>Q36/(ROWS(JourVL1))</f>
        <v>43.0625</v>
      </c>
      <c r="R37" s="202">
        <f>R36/(ROWS(JourVL1))</f>
        <v>15.25</v>
      </c>
      <c r="S37" s="203"/>
      <c r="T37" s="212">
        <f>T36/(ROWS(JourVL1))</f>
        <v>43.8125</v>
      </c>
      <c r="U37" s="202">
        <f>U36/(ROWS(JourVL1))</f>
        <v>16.3125</v>
      </c>
      <c r="V37" s="202"/>
      <c r="W37" s="212">
        <f>W36/(ROWS(JourVL1))</f>
        <v>259.5</v>
      </c>
      <c r="X37" s="202">
        <f>X36/(ROWS(JourVL1))</f>
        <v>80.5</v>
      </c>
      <c r="Y37" s="201"/>
      <c r="Z37" s="202"/>
      <c r="AA37" s="203"/>
    </row>
    <row r="38" spans="1:83" ht="9.75" customHeight="1" x14ac:dyDescent="0.2">
      <c r="A38" s="208" t="s">
        <v>120</v>
      </c>
      <c r="B38" s="209">
        <f>IF(B$30=0,0,B36/B$30)</f>
        <v>0.92111650485436891</v>
      </c>
      <c r="C38" s="210">
        <f>IF(C$30=0,0,C36/C$30)</f>
        <v>0.91228070175438591</v>
      </c>
      <c r="D38" s="195"/>
      <c r="E38" s="209">
        <f>IF(E$30=0,0,E36/E$30)</f>
        <v>0.91225961538461542</v>
      </c>
      <c r="F38" s="210">
        <f>IF(F$30=0,0,F36/F$30)</f>
        <v>0.91208791208791207</v>
      </c>
      <c r="G38" s="195"/>
      <c r="H38" s="209">
        <f>IF(H$30=0,0,H36/H$30)</f>
        <v>0.87080103359173122</v>
      </c>
      <c r="I38" s="210">
        <f>IF(I$30=0,0,I36/I$30)</f>
        <v>0.6</v>
      </c>
      <c r="J38" s="195"/>
      <c r="K38" s="209">
        <f>IF(K$30=0,0,K36/K$30)</f>
        <v>0.90794979079497906</v>
      </c>
      <c r="L38" s="210">
        <f>IF(L$30=0,0,L36/L$30)</f>
        <v>1</v>
      </c>
      <c r="M38" s="195"/>
      <c r="N38" s="209">
        <f>IF(N$30=0,0,N36/N$30)</f>
        <v>0.92991913746630728</v>
      </c>
      <c r="O38" s="210">
        <f>IF(O$30=0,0,O36/O$30)</f>
        <v>0.95703125</v>
      </c>
      <c r="P38" s="195"/>
      <c r="Q38" s="209">
        <f>IF(Q$30=0,0,Q36/Q$30)</f>
        <v>0.92483221476510069</v>
      </c>
      <c r="R38" s="210">
        <f>IF(R$30=0,0,R36/R$30)</f>
        <v>0.91385767790262173</v>
      </c>
      <c r="S38" s="195"/>
      <c r="T38" s="209">
        <f>IF(T$30=0,0,T36/T$30)</f>
        <v>0.90685640362225095</v>
      </c>
      <c r="U38" s="210">
        <f>IF(U$30=0,0,U36/U$30)</f>
        <v>0.90940766550522645</v>
      </c>
      <c r="V38" s="210"/>
      <c r="W38" s="209">
        <f>IF(W$30=0,0,W36/W$30)</f>
        <v>0.91413474240422721</v>
      </c>
      <c r="X38" s="210">
        <f>IF(X$30=0,0,X36/X$30)</f>
        <v>0.91153573956121725</v>
      </c>
      <c r="Y38" s="189"/>
      <c r="Z38" s="196"/>
      <c r="AA38" s="197"/>
    </row>
    <row r="39" spans="1:83" ht="9.75" customHeight="1" x14ac:dyDescent="0.2">
      <c r="A39" s="208" t="s">
        <v>51</v>
      </c>
      <c r="B39" s="194">
        <f t="shared" ref="B39:J39" si="12">MAX(B6:B29)</f>
        <v>84</v>
      </c>
      <c r="C39" s="189">
        <f t="shared" si="12"/>
        <v>28</v>
      </c>
      <c r="D39" s="213">
        <f t="shared" si="12"/>
        <v>1</v>
      </c>
      <c r="E39" s="189">
        <f t="shared" si="12"/>
        <v>71</v>
      </c>
      <c r="F39" s="189">
        <f t="shared" si="12"/>
        <v>25</v>
      </c>
      <c r="G39" s="210">
        <f t="shared" si="12"/>
        <v>1</v>
      </c>
      <c r="H39" s="194">
        <f t="shared" si="12"/>
        <v>37</v>
      </c>
      <c r="I39" s="189">
        <f t="shared" si="12"/>
        <v>5</v>
      </c>
      <c r="J39" s="210">
        <f t="shared" si="12"/>
        <v>0.6</v>
      </c>
      <c r="K39" s="194">
        <f>MAX(K6:K29)</f>
        <v>36</v>
      </c>
      <c r="L39" s="189">
        <f t="shared" ref="L39:T39" si="13">MAX(L6:L29)</f>
        <v>1</v>
      </c>
      <c r="M39" s="210">
        <f t="shared" si="13"/>
        <v>9.0909090909090912E-2</v>
      </c>
      <c r="N39" s="194">
        <f t="shared" si="13"/>
        <v>66</v>
      </c>
      <c r="O39" s="189">
        <f t="shared" si="13"/>
        <v>24</v>
      </c>
      <c r="P39" s="210">
        <f t="shared" si="13"/>
        <v>0.6333333333333333</v>
      </c>
      <c r="Q39" s="194">
        <f t="shared" si="13"/>
        <v>75</v>
      </c>
      <c r="R39" s="189">
        <f t="shared" si="13"/>
        <v>24</v>
      </c>
      <c r="S39" s="195">
        <f t="shared" si="13"/>
        <v>1</v>
      </c>
      <c r="T39" s="189">
        <f t="shared" si="13"/>
        <v>64</v>
      </c>
      <c r="U39" s="189">
        <f t="shared" ref="U39:AA39" si="14">MAX(U6:U29)</f>
        <v>26</v>
      </c>
      <c r="V39" s="210">
        <f t="shared" si="14"/>
        <v>0.66666666666666663</v>
      </c>
      <c r="W39" s="194">
        <f t="shared" si="14"/>
        <v>365</v>
      </c>
      <c r="X39" s="189">
        <f t="shared" si="14"/>
        <v>123</v>
      </c>
      <c r="Y39" s="214">
        <f t="shared" si="14"/>
        <v>0.55555555555555558</v>
      </c>
      <c r="Z39" s="196">
        <f t="shared" si="14"/>
        <v>52.142857142857146</v>
      </c>
      <c r="AA39" s="197">
        <f t="shared" si="14"/>
        <v>17.571428571428573</v>
      </c>
    </row>
    <row r="40" spans="1:83" ht="9.75" customHeight="1" x14ac:dyDescent="0.2">
      <c r="A40" s="215" t="s">
        <v>125</v>
      </c>
      <c r="B40" s="216">
        <f>INDEX(A6:B29,MATCH(B39,B6:B29,0),1)</f>
        <v>0.33333333333333298</v>
      </c>
      <c r="C40" s="217">
        <f>INDEX(A6:A29,MATCH(C39,C6:C29,0),1)</f>
        <v>0.41666666666666702</v>
      </c>
      <c r="D40" s="218">
        <f>INDEX(A6:A29,MATCH(D39,D6:D29,0),1)</f>
        <v>8.3333333333333301E-2</v>
      </c>
      <c r="E40" s="216">
        <f>INDEX(A6:A29,MATCH(E39,E6:E29,0),1)</f>
        <v>0.54166666666666696</v>
      </c>
      <c r="F40" s="217">
        <f>INDEX(A6:A29,MATCH(F39,F6:F29,0),1)</f>
        <v>0.41666666666666702</v>
      </c>
      <c r="G40" s="218">
        <f>INDEX(A6:A29,MATCH(G39,G6:G29,0),1)</f>
        <v>0.125</v>
      </c>
      <c r="H40" s="216">
        <f>INDEX(A6:A29,MATCH(H39,H6:H29,0),1)</f>
        <v>0.75</v>
      </c>
      <c r="I40" s="217">
        <f>INDEX(A6:A29,MATCH(I39,I6:I29,0),1)</f>
        <v>0.20833333333333301</v>
      </c>
      <c r="J40" s="218">
        <f>INDEX(A6:A29,MATCH(J39,J6:J29,0),1)</f>
        <v>8.3333333333333301E-2</v>
      </c>
      <c r="K40" s="216">
        <f>INDEX(A6:A29,MATCH(K39,K6:K29,0),1)</f>
        <v>0.70833333333333304</v>
      </c>
      <c r="L40" s="217">
        <f>INDEX(A6:B29,MATCH(L39,L6:L29,0),1)</f>
        <v>0.5</v>
      </c>
      <c r="M40" s="218">
        <f>INDEX(A6:B29,MATCH(M39,M6:M29,0),1)</f>
        <v>0.5</v>
      </c>
      <c r="N40" s="216">
        <f>INDEX(A6:A29,MATCH(N39,N6:N29,0),1)</f>
        <v>0.33333333333333298</v>
      </c>
      <c r="O40" s="217">
        <f>INDEX(A6:A29,MATCH(O39,O6:O29,0),1)</f>
        <v>0.625</v>
      </c>
      <c r="P40" s="218">
        <f>INDEX(A6:A29,MATCH(P39,P6:P29,0),1)</f>
        <v>0.58333333333333304</v>
      </c>
      <c r="Q40" s="216">
        <f>INDEX(A6:A29,MATCH(Q39,Q6:Q29,0),1)</f>
        <v>0.33333333333333298</v>
      </c>
      <c r="R40" s="217">
        <f>INDEX(A6:A29,MATCH(R39,R6:R29,0),1)</f>
        <v>0.29166666666666702</v>
      </c>
      <c r="S40" s="218">
        <f>INDEX(A6:A29,MATCH(S39,S6:S29,0),1)</f>
        <v>8.3333333333333301E-2</v>
      </c>
      <c r="T40" s="216">
        <f>INDEX(A6:B29,MATCH(T39,T6:T29,0),1)</f>
        <v>0.66666666666666696</v>
      </c>
      <c r="U40" s="217">
        <f>INDEX(A6:A29,MATCH(U39,U6:U29,0),1)</f>
        <v>0.41666666666666702</v>
      </c>
      <c r="V40" s="217">
        <f>INDEX(A6:A29,MATCH(V39,V6:V29,0),1)</f>
        <v>0</v>
      </c>
      <c r="W40" s="216">
        <f>INDEX(A6:A29,MATCH(W39,W6:W29,0),1)</f>
        <v>0.33333333333333298</v>
      </c>
      <c r="X40" s="217">
        <f>INDEX(A6:A29,MATCH(X39,X6:X29,0),1)</f>
        <v>0.41666666666666702</v>
      </c>
      <c r="Y40" s="217">
        <f>INDEX(A6:A29,MATCH(Y39,Y6:Y29,0),1)</f>
        <v>0.125</v>
      </c>
      <c r="Z40" s="217">
        <f>INDEX(A6:A29,MATCH(Z39,Z6:Z29,0),1)</f>
        <v>0.33333333333333298</v>
      </c>
      <c r="AA40" s="218">
        <f>INDEX(A6:A29,MATCH(AA39,AA6:AA29,0),1)</f>
        <v>0.41666666666666702</v>
      </c>
    </row>
    <row r="41" spans="1:83" ht="9.75" customHeight="1" x14ac:dyDescent="0.2">
      <c r="A41" s="332" t="s">
        <v>126</v>
      </c>
      <c r="B41" s="326"/>
      <c r="C41" s="326"/>
      <c r="D41" s="326"/>
      <c r="E41" s="326"/>
      <c r="F41" s="326"/>
      <c r="G41" s="333"/>
      <c r="H41" s="325" t="s">
        <v>127</v>
      </c>
      <c r="I41" s="326"/>
      <c r="J41" s="326"/>
      <c r="K41" s="326"/>
      <c r="L41" s="326"/>
      <c r="M41" s="326"/>
      <c r="N41" s="333"/>
      <c r="O41" s="219"/>
      <c r="P41" s="353" t="s">
        <v>128</v>
      </c>
      <c r="Q41" s="326"/>
      <c r="R41" s="326"/>
      <c r="S41" s="326"/>
      <c r="T41" s="326"/>
      <c r="U41" s="326"/>
      <c r="V41" s="333"/>
      <c r="W41" s="323" t="s">
        <v>121</v>
      </c>
      <c r="X41" s="327"/>
      <c r="Y41" s="327"/>
      <c r="Z41" s="327"/>
      <c r="AA41" s="361"/>
    </row>
    <row r="42" spans="1:83" ht="9.75" customHeight="1" x14ac:dyDescent="0.2">
      <c r="A42" s="220" t="s">
        <v>4</v>
      </c>
      <c r="B42" s="343">
        <f>Z40</f>
        <v>0.33333333333333298</v>
      </c>
      <c r="C42" s="344"/>
      <c r="D42" s="345"/>
      <c r="E42" s="344"/>
      <c r="F42" s="344"/>
      <c r="G42" s="345"/>
      <c r="H42" s="323" t="s">
        <v>4</v>
      </c>
      <c r="I42" s="327"/>
      <c r="J42" s="327"/>
      <c r="K42" s="320">
        <f>'Vitesse Journalière'!AK1</f>
        <v>0.33333333333333331</v>
      </c>
      <c r="L42" s="310">
        <f>INDEX(H8:H31,MATCH(L41,L8:L31,0),1)</f>
        <v>5</v>
      </c>
      <c r="M42" s="310">
        <f>INDEX(I8:I31,MATCH(M41,M8:M31,0),1)</f>
        <v>3</v>
      </c>
      <c r="N42" s="311">
        <f>INDEX(J8:J31,MATCH(N41,N8:N31,0),1)</f>
        <v>0.6</v>
      </c>
      <c r="O42" s="323" t="s">
        <v>4</v>
      </c>
      <c r="P42" s="327"/>
      <c r="Q42" s="327"/>
      <c r="R42" s="320">
        <f>'Vitesse Journalière'!AO1</f>
        <v>0.16666666666666666</v>
      </c>
      <c r="S42" s="320" t="e">
        <f>INDEX(#REF!,MATCH(S41,S8:S31,0),1)</f>
        <v>#REF!</v>
      </c>
      <c r="T42" s="320" t="e">
        <f>INDEX(#REF!,MATCH(T41,T8:T31,0),1)</f>
        <v>#REF!</v>
      </c>
      <c r="U42" s="320" t="e">
        <f>INDEX(#REF!,MATCH(U41,U8:U31,0),1)</f>
        <v>#REF!</v>
      </c>
      <c r="V42" s="321" t="e">
        <f>INDEX(#REF!,MATCH(V41,V8:V31,0),1)</f>
        <v>#REF!</v>
      </c>
      <c r="W42" s="318" t="s">
        <v>4</v>
      </c>
      <c r="X42" s="319"/>
      <c r="Y42" s="310">
        <f>Z30</f>
        <v>649</v>
      </c>
      <c r="Z42" s="310"/>
      <c r="AA42" s="311"/>
    </row>
    <row r="43" spans="1:83" ht="9.75" customHeight="1" x14ac:dyDescent="0.2">
      <c r="A43" s="208" t="s">
        <v>3</v>
      </c>
      <c r="B43" s="346">
        <f>AA40</f>
        <v>0.41666666666666702</v>
      </c>
      <c r="C43" s="347"/>
      <c r="D43" s="348"/>
      <c r="E43" s="347"/>
      <c r="F43" s="347"/>
      <c r="G43" s="348"/>
      <c r="H43" s="303" t="s">
        <v>3</v>
      </c>
      <c r="I43" s="304"/>
      <c r="J43" s="304"/>
      <c r="K43" s="322">
        <f>'Vitesse Journalière'!AM1</f>
        <v>0.41666666666666669</v>
      </c>
      <c r="L43" s="312">
        <f>INDEX(G9:G32,MATCH(L42,L9:L32,0),1)</f>
        <v>0.328125</v>
      </c>
      <c r="M43" s="312" t="e">
        <f>INDEX(H9:H32,MATCH(M42,M9:M32,0),1)</f>
        <v>#N/A</v>
      </c>
      <c r="N43" s="313" t="e">
        <f>INDEX(I9:I32,MATCH(N42,N9:N32,0),1)</f>
        <v>#N/A</v>
      </c>
      <c r="O43" s="303" t="s">
        <v>3</v>
      </c>
      <c r="P43" s="304"/>
      <c r="Q43" s="304"/>
      <c r="R43" s="322">
        <f>'Vitesse Journalière'!AO1</f>
        <v>0.16666666666666666</v>
      </c>
      <c r="S43" s="322" t="e">
        <f>INDEX(#REF!,MATCH(S42,S9:S32,0),1)</f>
        <v>#REF!</v>
      </c>
      <c r="T43" s="322" t="e">
        <f>INDEX(#REF!,MATCH(T42,T9:T32,0),1)</f>
        <v>#REF!</v>
      </c>
      <c r="U43" s="322" t="e">
        <f>INDEX(#REF!,MATCH(U42,U9:U32,0),1)</f>
        <v>#REF!</v>
      </c>
      <c r="V43" s="322" t="e">
        <f>INDEX(#REF!,MATCH(V42,V9:V32,0),1)</f>
        <v>#REF!</v>
      </c>
      <c r="W43" s="303" t="s">
        <v>3</v>
      </c>
      <c r="X43" s="304"/>
      <c r="Y43" s="312">
        <f>AA30</f>
        <v>202</v>
      </c>
      <c r="Z43" s="312"/>
      <c r="AA43" s="313"/>
    </row>
    <row r="44" spans="1:83" ht="9.75" customHeight="1" x14ac:dyDescent="0.2">
      <c r="A44" s="221" t="s">
        <v>68</v>
      </c>
      <c r="B44" s="352">
        <f>Y40</f>
        <v>0.125</v>
      </c>
      <c r="C44" s="350"/>
      <c r="D44" s="350"/>
      <c r="E44" s="350"/>
      <c r="F44" s="350"/>
      <c r="G44" s="351"/>
      <c r="H44" s="305"/>
      <c r="I44" s="306"/>
      <c r="J44" s="306"/>
      <c r="K44" s="349"/>
      <c r="L44" s="350"/>
      <c r="M44" s="350"/>
      <c r="N44" s="351"/>
      <c r="O44" s="305"/>
      <c r="P44" s="306"/>
      <c r="Q44" s="306"/>
      <c r="R44" s="316"/>
      <c r="S44" s="316"/>
      <c r="T44" s="316"/>
      <c r="U44" s="316"/>
      <c r="V44" s="317"/>
      <c r="W44" s="305" t="s">
        <v>68</v>
      </c>
      <c r="X44" s="307"/>
      <c r="Y44" s="314">
        <f>IF(Y42=0,0,Y43/Y42)</f>
        <v>0.31124807395993837</v>
      </c>
      <c r="Z44" s="314"/>
      <c r="AA44" s="315"/>
    </row>
    <row r="45" spans="1:83" ht="9.75" customHeight="1" x14ac:dyDescent="0.2">
      <c r="A45" s="325" t="s">
        <v>122</v>
      </c>
      <c r="B45" s="353"/>
      <c r="C45" s="353"/>
      <c r="D45" s="353"/>
      <c r="E45" s="354"/>
      <c r="F45" s="354"/>
      <c r="G45" s="354"/>
      <c r="H45" s="325" t="s">
        <v>123</v>
      </c>
      <c r="I45" s="353"/>
      <c r="J45" s="353"/>
      <c r="K45" s="353"/>
      <c r="L45" s="353"/>
      <c r="M45" s="353"/>
      <c r="N45" s="358"/>
      <c r="O45" s="325" t="s">
        <v>124</v>
      </c>
      <c r="P45" s="326"/>
      <c r="Q45" s="326"/>
      <c r="R45" s="326"/>
      <c r="S45" s="326"/>
      <c r="T45" s="326"/>
      <c r="U45" s="326"/>
      <c r="V45" s="326"/>
      <c r="W45" s="325" t="s">
        <v>53</v>
      </c>
      <c r="X45" s="353"/>
      <c r="Y45" s="353"/>
      <c r="Z45" s="353"/>
      <c r="AA45" s="358"/>
      <c r="AB45" s="164"/>
    </row>
    <row r="46" spans="1:83" ht="9.75" customHeight="1" x14ac:dyDescent="0.2">
      <c r="A46" s="220" t="s">
        <v>4</v>
      </c>
      <c r="B46" s="334">
        <f>W34</f>
        <v>48.75</v>
      </c>
      <c r="C46" s="328"/>
      <c r="D46" s="329"/>
      <c r="E46" s="335"/>
      <c r="F46" s="335"/>
      <c r="G46" s="336"/>
      <c r="H46" s="323" t="s">
        <v>4</v>
      </c>
      <c r="I46" s="327"/>
      <c r="J46" s="327"/>
      <c r="K46" s="328">
        <f>W37</f>
        <v>259.5</v>
      </c>
      <c r="L46" s="328"/>
      <c r="M46" s="328"/>
      <c r="N46" s="329"/>
      <c r="O46" s="323" t="s">
        <v>4</v>
      </c>
      <c r="P46" s="319"/>
      <c r="Q46" s="319"/>
      <c r="R46" s="324">
        <f>IF(B30=MAX(B30,E30,H30,K30,N30,Q30,T30),B4,IF(E30=MAX(B30,E30,H30,K30,N30,Q30,T30),E4,IF(H30=MAX(B30,E30,H30,K30,N30,Q30,T30),H4,IF(K30=MAX(B30,E30,H30,K30,N30,Q30,T30),K4,IF(N30=MAX(B30,E30,H30,K30,N30,Q30,T30),N4,IF(Q30=MAX(B30,E30,H30,K30,N30,Q30,T30),Q4,IF(T30=MAX(B30,E30,H30,K30,N30,Q30,T30),T4)))))))</f>
        <v>43721</v>
      </c>
      <c r="S46" s="324"/>
      <c r="T46" s="324"/>
      <c r="U46" s="324"/>
      <c r="V46" s="324"/>
      <c r="W46" s="323" t="s">
        <v>4</v>
      </c>
      <c r="X46" s="327"/>
      <c r="Y46" s="310">
        <f>W30</f>
        <v>4542</v>
      </c>
      <c r="Z46" s="310"/>
      <c r="AA46" s="311"/>
    </row>
    <row r="47" spans="1:83" ht="9.75" customHeight="1" x14ac:dyDescent="0.2">
      <c r="A47" s="208" t="s">
        <v>3</v>
      </c>
      <c r="B47" s="337">
        <f>X34</f>
        <v>15.625</v>
      </c>
      <c r="C47" s="330"/>
      <c r="D47" s="331"/>
      <c r="E47" s="338"/>
      <c r="F47" s="338"/>
      <c r="G47" s="339"/>
      <c r="H47" s="303" t="s">
        <v>3</v>
      </c>
      <c r="I47" s="304"/>
      <c r="J47" s="304"/>
      <c r="K47" s="330">
        <f>X37</f>
        <v>80.5</v>
      </c>
      <c r="L47" s="330"/>
      <c r="M47" s="330"/>
      <c r="N47" s="331"/>
      <c r="O47" s="303" t="s">
        <v>3</v>
      </c>
      <c r="P47" s="362"/>
      <c r="Q47" s="362"/>
      <c r="R47" s="308">
        <f>IF(C30=MAX(C30,F30,I30,L30,O30,R30,U30),B4,IF(F30=MAX(C30,F30,I30,L30,O30,R30,U30),E4,IF(I30=MAX(C30,F30,I30,L30,O30,R30,U30),H4,IF(L30=MAX(C30,F30,I30,L30,O30,R30,U30),K4,IF(O30=MAX(C30,F30,I30,L30,O30,R30,U30),N4,IF(R30=MAX(C30,F30,I30,L30,O30,R30,U30),Q4,IF(U30=MAX(C30,F30,I30,L30,O30,R30,U30),T4)))))))</f>
        <v>43726</v>
      </c>
      <c r="S47" s="308"/>
      <c r="T47" s="308"/>
      <c r="U47" s="308"/>
      <c r="V47" s="308"/>
      <c r="W47" s="303" t="s">
        <v>3</v>
      </c>
      <c r="X47" s="304"/>
      <c r="Y47" s="312">
        <f>X30</f>
        <v>1413</v>
      </c>
      <c r="Z47" s="312"/>
      <c r="AA47" s="313"/>
    </row>
    <row r="48" spans="1:83" ht="9.75" customHeight="1" x14ac:dyDescent="0.2">
      <c r="A48" s="221" t="s">
        <v>68</v>
      </c>
      <c r="B48" s="340">
        <f>IF(B46=0,0,B47/B46)</f>
        <v>0.32051282051282054</v>
      </c>
      <c r="C48" s="314"/>
      <c r="D48" s="314"/>
      <c r="E48" s="341"/>
      <c r="F48" s="341"/>
      <c r="G48" s="342"/>
      <c r="H48" s="305" t="s">
        <v>68</v>
      </c>
      <c r="I48" s="306"/>
      <c r="J48" s="306"/>
      <c r="K48" s="314">
        <f>IF(K46=0,0,K47/K46)</f>
        <v>0.31021194605009633</v>
      </c>
      <c r="L48" s="314"/>
      <c r="M48" s="314"/>
      <c r="N48" s="315"/>
      <c r="O48" s="305" t="s">
        <v>68</v>
      </c>
      <c r="P48" s="307"/>
      <c r="Q48" s="307"/>
      <c r="R48" s="309">
        <f>IF(D30=MAX(D30,G30,J30,M30,P30,S30,V30),B4,IF(G30=MAX(D30,G30,J30,M30,P30,S30,V30),E4,IF(J30=MAX(D30,G30,J30,M30,P30,S30,V30),H4,IF(M30=MAX(D30,G30,J30,M30,P30,S30,V30),K4,IF(P30=MAX(D30,G30,J30,M30,P30,S30,V30),N4,IF(S30=MAX(D30,G30,J30,M30,P30,S30,V30),Q4,IF(V30=MAX(D30,G30,J30,M30,P30,S30,V30),T4)))))))</f>
        <v>43726</v>
      </c>
      <c r="S48" s="309"/>
      <c r="T48" s="309"/>
      <c r="U48" s="309"/>
      <c r="V48" s="309"/>
      <c r="W48" s="305" t="s">
        <v>68</v>
      </c>
      <c r="X48" s="306"/>
      <c r="Y48" s="314">
        <f>IF(Y47=0,0,Y47/Y46)</f>
        <v>0.31109643328929987</v>
      </c>
      <c r="Z48" s="314"/>
      <c r="AA48" s="315"/>
    </row>
    <row r="49" spans="3:22" x14ac:dyDescent="0.2">
      <c r="R49" s="176"/>
      <c r="S49" s="176"/>
      <c r="T49" s="176"/>
      <c r="U49" s="176"/>
      <c r="V49" s="176"/>
    </row>
    <row r="59" spans="3:22" ht="13.2" x14ac:dyDescent="0.25">
      <c r="C59"/>
    </row>
  </sheetData>
  <mergeCells count="58">
    <mergeCell ref="Z4:AA4"/>
    <mergeCell ref="N4:P4"/>
    <mergeCell ref="Q4:S4"/>
    <mergeCell ref="T4:V4"/>
    <mergeCell ref="W48:X48"/>
    <mergeCell ref="W41:AA41"/>
    <mergeCell ref="P41:V41"/>
    <mergeCell ref="Y48:AA48"/>
    <mergeCell ref="W45:AA45"/>
    <mergeCell ref="W46:X46"/>
    <mergeCell ref="W47:X47"/>
    <mergeCell ref="Y46:AA46"/>
    <mergeCell ref="Y47:AA47"/>
    <mergeCell ref="O47:Q47"/>
    <mergeCell ref="K42:N42"/>
    <mergeCell ref="K43:N43"/>
    <mergeCell ref="B4:D4"/>
    <mergeCell ref="E4:G4"/>
    <mergeCell ref="H4:J4"/>
    <mergeCell ref="K4:M4"/>
    <mergeCell ref="H41:N41"/>
    <mergeCell ref="A41:G41"/>
    <mergeCell ref="B46:G46"/>
    <mergeCell ref="B47:G47"/>
    <mergeCell ref="B48:G48"/>
    <mergeCell ref="B42:G42"/>
    <mergeCell ref="B43:G43"/>
    <mergeCell ref="B44:G44"/>
    <mergeCell ref="A45:G45"/>
    <mergeCell ref="O42:Q42"/>
    <mergeCell ref="H48:J48"/>
    <mergeCell ref="K46:N46"/>
    <mergeCell ref="K47:N47"/>
    <mergeCell ref="K48:N48"/>
    <mergeCell ref="K44:N44"/>
    <mergeCell ref="H45:N45"/>
    <mergeCell ref="H46:J46"/>
    <mergeCell ref="H47:J47"/>
    <mergeCell ref="H43:J43"/>
    <mergeCell ref="H42:J42"/>
    <mergeCell ref="H44:J44"/>
    <mergeCell ref="Y42:AA42"/>
    <mergeCell ref="Y43:AA43"/>
    <mergeCell ref="Y44:AA44"/>
    <mergeCell ref="R44:V44"/>
    <mergeCell ref="W42:X42"/>
    <mergeCell ref="W43:X43"/>
    <mergeCell ref="W44:X44"/>
    <mergeCell ref="R42:V42"/>
    <mergeCell ref="R43:V43"/>
    <mergeCell ref="O43:Q43"/>
    <mergeCell ref="O44:Q44"/>
    <mergeCell ref="O48:Q48"/>
    <mergeCell ref="R47:V47"/>
    <mergeCell ref="R48:V48"/>
    <mergeCell ref="O46:Q46"/>
    <mergeCell ref="R46:V46"/>
    <mergeCell ref="O45:V45"/>
  </mergeCells>
  <printOptions horizontalCentered="1" verticalCentered="1"/>
  <pageMargins left="0.39370078740157483" right="0.11811023622047245" top="0.98425196850393704" bottom="0.74803149606299213" header="0.51181102362204722" footer="0.51181102362204722"/>
  <pageSetup paperSize="9" scale="92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AJ1139"/>
  <sheetViews>
    <sheetView showGridLines="0" workbookViewId="0"/>
  </sheetViews>
  <sheetFormatPr baseColWidth="10" defaultColWidth="11.44140625" defaultRowHeight="12.6" x14ac:dyDescent="0.25"/>
  <cols>
    <col min="1" max="1" width="4.109375" style="3" customWidth="1"/>
    <col min="2" max="2" width="9.6640625" style="3" customWidth="1"/>
    <col min="3" max="9" width="9.5546875" style="3" customWidth="1"/>
    <col min="10" max="10" width="8.5546875" style="3" customWidth="1"/>
    <col min="11" max="11" width="8.6640625" style="3" customWidth="1"/>
    <col min="12" max="13" width="0" style="4" hidden="1" customWidth="1"/>
    <col min="14" max="14" width="0" style="5" hidden="1" customWidth="1"/>
    <col min="15" max="15" width="10.44140625" style="5" hidden="1" customWidth="1"/>
    <col min="16" max="25" width="0" style="5" hidden="1" customWidth="1"/>
    <col min="26" max="60" width="0" style="3" hidden="1" customWidth="1"/>
    <col min="61" max="16384" width="11.44140625" style="3"/>
  </cols>
  <sheetData>
    <row r="1" spans="1:36" ht="15.6" x14ac:dyDescent="0.3">
      <c r="B1" s="10" t="s">
        <v>18</v>
      </c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ht="13.2" thickBot="1" x14ac:dyDescent="0.3"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4.4" thickTop="1" thickBot="1" x14ac:dyDescent="0.3">
      <c r="B3" s="11"/>
      <c r="C3" s="12">
        <f>N3</f>
        <v>43720</v>
      </c>
      <c r="D3" s="12">
        <f t="shared" ref="D3:I3" si="0">O3</f>
        <v>43721</v>
      </c>
      <c r="E3" s="12">
        <f t="shared" si="0"/>
        <v>43722</v>
      </c>
      <c r="F3" s="12">
        <f t="shared" si="0"/>
        <v>43723</v>
      </c>
      <c r="G3" s="12">
        <f t="shared" si="0"/>
        <v>43724</v>
      </c>
      <c r="H3" s="12">
        <f t="shared" si="0"/>
        <v>43725</v>
      </c>
      <c r="I3" s="12">
        <f t="shared" si="0"/>
        <v>43726</v>
      </c>
      <c r="J3" s="13" t="s">
        <v>19</v>
      </c>
      <c r="K3" s="14" t="s">
        <v>20</v>
      </c>
      <c r="N3" s="295">
        <v>43720</v>
      </c>
      <c r="O3" s="295">
        <v>43721</v>
      </c>
      <c r="P3" s="295">
        <v>43722</v>
      </c>
      <c r="Q3" s="295">
        <v>43723</v>
      </c>
      <c r="R3" s="295">
        <v>43724</v>
      </c>
      <c r="S3" s="295">
        <v>43725</v>
      </c>
      <c r="T3" s="295">
        <v>43726</v>
      </c>
      <c r="V3" s="15">
        <f>MAX(C39:I39)</f>
        <v>559</v>
      </c>
      <c r="W3" s="15">
        <f>MIN(C39:I39)</f>
        <v>234</v>
      </c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Top="1" x14ac:dyDescent="0.25">
      <c r="B4" s="16" t="s">
        <v>21</v>
      </c>
      <c r="C4" s="17">
        <f>SUM('VITESSEVL sens 1 '!C5:N5)</f>
        <v>1</v>
      </c>
      <c r="D4" s="18">
        <f>SUM('VITESSEVL sens 1 '!C63:N63)</f>
        <v>1</v>
      </c>
      <c r="E4" s="18">
        <f>SUM('VITESSEVL sens 1 '!C118:N118)</f>
        <v>3</v>
      </c>
      <c r="F4" s="18">
        <f>SUM('VITESSEVL sens 1 '!C176:N176)</f>
        <v>6</v>
      </c>
      <c r="G4" s="18">
        <f>SUM('VITESSEVL sens 1 '!C233:N233)</f>
        <v>2</v>
      </c>
      <c r="H4" s="18">
        <f>SUM('VITESSEVL sens 1 '!C291:N291)</f>
        <v>1</v>
      </c>
      <c r="I4" s="19">
        <f>SUM('VITESSEVL sens 1 '!C349:N349)</f>
        <v>2</v>
      </c>
      <c r="J4" s="20">
        <f t="shared" ref="J4:J27" si="1">IF(WEEKDAY($C$3)=1,K4-C4-I4,IF(WEEKDAY($C$3)=2,K4-H4-I4,IF(WEEKDAY($C$3)=3,K4-G4-H4,IF(WEEKDAY($C$3)=4,K4-F4-G4,IF(WEEKDAY($C$3)=5,K4-E4-F4,IF(WEEKDAY($C$3)=6,K4-D4-E4,IF(WEEKDAY($C$3)=7,K4-C4-D4,"Err")))))))</f>
        <v>7</v>
      </c>
      <c r="K4" s="21">
        <f t="shared" ref="K4:K27" si="2">SUM(C4:I4)</f>
        <v>16</v>
      </c>
      <c r="V4" s="15">
        <f>IF($C$39=$V$3,$C4,IF($D$39=$V$3,$D4,IF($E$39=$V$3,$E4,IF($F$39=$V$3,$F4,IF($G$39=$V$3,$G4,IF($H$39=$V$3,$H4,IF($I$39=$V$3,$I4,FALSE)))))))</f>
        <v>1</v>
      </c>
      <c r="W4" s="15">
        <f>IF($C$39=$W$3,$C4,IF($D$39=$W$3,$D4,IF($E$39=$W$3,$E4,IF($F$39=$W$3,$F4,IF($G$39=$W$3,$G4,IF($H$39=$W$3,$H4,IF($I$39=$W$3,$I4,FALSE)))))))</f>
        <v>6</v>
      </c>
      <c r="X4" s="6">
        <f>N3</f>
        <v>43720</v>
      </c>
      <c r="Y4" s="6">
        <f t="shared" ref="Y4:AD4" si="3">O3</f>
        <v>43721</v>
      </c>
      <c r="Z4" s="6">
        <f t="shared" si="3"/>
        <v>43722</v>
      </c>
      <c r="AA4" s="6">
        <f t="shared" si="3"/>
        <v>43723</v>
      </c>
      <c r="AB4" s="6">
        <f t="shared" si="3"/>
        <v>43724</v>
      </c>
      <c r="AC4" s="6">
        <f t="shared" si="3"/>
        <v>43725</v>
      </c>
      <c r="AD4" s="6">
        <f t="shared" si="3"/>
        <v>43726</v>
      </c>
      <c r="AE4" s="6">
        <f>AE5</f>
        <v>0</v>
      </c>
      <c r="AF4" s="6">
        <f>AF5</f>
        <v>0</v>
      </c>
      <c r="AG4" s="6">
        <f>AG5</f>
        <v>0</v>
      </c>
      <c r="AH4" s="6">
        <f>AH5</f>
        <v>0</v>
      </c>
      <c r="AI4" s="5"/>
      <c r="AJ4" s="5"/>
    </row>
    <row r="5" spans="1:36" x14ac:dyDescent="0.25">
      <c r="B5" s="16" t="s">
        <v>22</v>
      </c>
      <c r="C5" s="22">
        <f>SUM('VITESSEVL sens 1 '!C6:N6)</f>
        <v>3</v>
      </c>
      <c r="D5" s="23">
        <f>SUM('VITESSEVL sens 1 '!C64:N64)</f>
        <v>1</v>
      </c>
      <c r="E5" s="23">
        <f>SUM('VITESSEVL sens 1 '!C119:N119)</f>
        <v>4</v>
      </c>
      <c r="F5" s="23">
        <f>SUM('VITESSEVL sens 1 '!C177:N177)</f>
        <v>1</v>
      </c>
      <c r="G5" s="23">
        <f>SUM('VITESSEVL sens 1 '!C234:N234)</f>
        <v>1</v>
      </c>
      <c r="H5" s="23">
        <f>SUM('VITESSEVL sens 1 '!C292:N292)</f>
        <v>1</v>
      </c>
      <c r="I5" s="24">
        <f>SUM('VITESSEVL sens 1 '!C350:N350)</f>
        <v>1</v>
      </c>
      <c r="J5" s="20">
        <f t="shared" si="1"/>
        <v>7</v>
      </c>
      <c r="K5" s="21">
        <f t="shared" si="2"/>
        <v>12</v>
      </c>
      <c r="V5" s="15">
        <f>IF($C$39=$V$3,C5,IF($D$39=$V$3,D5,IF($E$39=$V$3,E5,IF($F$39=$V$3,F5,IF($G$39=$V$3,G5,IF($H$39=$V$3,H5,IF($I$39=$V$3,I5,FALSE)))))))</f>
        <v>1</v>
      </c>
      <c r="W5" s="15">
        <f t="shared" ref="W5:W27" si="4">IF($C$39=$W$3,$C5,IF($D$39=$W$3,$D5,IF($E$39=$W$3,$E5,IF($F$39=$W$3,$F5,IF($G$39=$W$3,$G5,IF($H$39=$W$3,$H5,IF($I$39=$W$3,$I5,FALSE)))))))</f>
        <v>1</v>
      </c>
      <c r="X5" s="6">
        <f>'VITESSEVL sens 1 '!X5</f>
        <v>0</v>
      </c>
      <c r="Y5" s="5">
        <f>'VITESSEVL sens 1 '!Y5</f>
        <v>0</v>
      </c>
      <c r="Z5" s="5">
        <f>'VITESSEVL sens 1 '!Z5</f>
        <v>0</v>
      </c>
      <c r="AA5" s="5">
        <f>'VITESSEVL sens 1 '!AA5</f>
        <v>0</v>
      </c>
      <c r="AB5" s="5">
        <f>'VITESSEVL sens 1 '!AB5</f>
        <v>0</v>
      </c>
      <c r="AC5" s="5">
        <f>'VITESSEVL sens 1 '!AC5</f>
        <v>0</v>
      </c>
      <c r="AD5" s="5">
        <f>'VITESSEVL sens 1 '!AD5</f>
        <v>1</v>
      </c>
      <c r="AE5" s="5">
        <f>'VITESSEVL sens 1 '!AE5</f>
        <v>0</v>
      </c>
      <c r="AF5" s="5">
        <f>'VITESSEVL sens 1 '!AF5</f>
        <v>0</v>
      </c>
      <c r="AG5" s="5">
        <f>'VITESSEVL sens 1 '!AG5</f>
        <v>0</v>
      </c>
      <c r="AH5" s="5">
        <f>'VITESSEVL sens 1 '!AH5</f>
        <v>0</v>
      </c>
      <c r="AI5" s="5"/>
      <c r="AJ5" s="5"/>
    </row>
    <row r="6" spans="1:36" x14ac:dyDescent="0.25">
      <c r="B6" s="16" t="s">
        <v>23</v>
      </c>
      <c r="C6" s="22">
        <f>SUM('VITESSEVL sens 1 '!C7:N7)</f>
        <v>0</v>
      </c>
      <c r="D6" s="23">
        <f>SUM('VITESSEVL sens 1 '!C65:N65)</f>
        <v>0</v>
      </c>
      <c r="E6" s="23">
        <f>SUM('VITESSEVL sens 1 '!C120:N120)</f>
        <v>2</v>
      </c>
      <c r="F6" s="23">
        <f>SUM('VITESSEVL sens 1 '!C178:N178)</f>
        <v>2</v>
      </c>
      <c r="G6" s="23">
        <f>SUM('VITESSEVL sens 1 '!C235:N235)</f>
        <v>0</v>
      </c>
      <c r="H6" s="23">
        <f>SUM('VITESSEVL sens 1 '!C293:N293)</f>
        <v>0</v>
      </c>
      <c r="I6" s="24">
        <f>SUM('VITESSEVL sens 1 '!C351:N351)</f>
        <v>3</v>
      </c>
      <c r="J6" s="20">
        <f t="shared" si="1"/>
        <v>3</v>
      </c>
      <c r="K6" s="21">
        <f t="shared" si="2"/>
        <v>7</v>
      </c>
      <c r="V6" s="15">
        <f t="shared" ref="V6:V27" si="5">IF($C$39=$V$3,C6,IF($D$39=$V$3,D6,IF($E$39=$V$3,E6,IF($F$39=$V$3,F6,IF($G$39=$V$3,G6,IF($H$39=$V$3,H6,IF($I$39=$V$3,I6,FALSE)))))))</f>
        <v>0</v>
      </c>
      <c r="W6" s="15">
        <f t="shared" si="4"/>
        <v>2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24</v>
      </c>
      <c r="C7" s="22">
        <f>SUM('VITESSEVL sens 1 '!C8:N8)</f>
        <v>3</v>
      </c>
      <c r="D7" s="23">
        <f>SUM('VITESSEVL sens 1 '!C66:N66)</f>
        <v>0</v>
      </c>
      <c r="E7" s="23">
        <f>SUM('VITESSEVL sens 1 '!C121:N121)</f>
        <v>2</v>
      </c>
      <c r="F7" s="23">
        <f>SUM('VITESSEVL sens 1 '!C179:N179)</f>
        <v>1</v>
      </c>
      <c r="G7" s="23">
        <f>SUM('VITESSEVL sens 1 '!C236:N236)</f>
        <v>1</v>
      </c>
      <c r="H7" s="23">
        <f>SUM('VITESSEVL sens 1 '!C294:N294)</f>
        <v>0</v>
      </c>
      <c r="I7" s="24">
        <f>SUM('VITESSEVL sens 1 '!C352:N352)</f>
        <v>1</v>
      </c>
      <c r="J7" s="20">
        <f t="shared" si="1"/>
        <v>5</v>
      </c>
      <c r="K7" s="21">
        <f t="shared" si="2"/>
        <v>8</v>
      </c>
      <c r="V7" s="15">
        <f t="shared" si="5"/>
        <v>0</v>
      </c>
      <c r="W7" s="15">
        <f t="shared" si="4"/>
        <v>1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25</v>
      </c>
      <c r="C8" s="22">
        <f>SUM('VITESSEVL sens 1 '!C9:N9)</f>
        <v>18</v>
      </c>
      <c r="D8" s="23">
        <f>SUM('VITESSEVL sens 1 '!C67:N67)</f>
        <v>21</v>
      </c>
      <c r="E8" s="23">
        <f>SUM('VITESSEVL sens 1 '!C122:N122)</f>
        <v>4</v>
      </c>
      <c r="F8" s="23">
        <f>SUM('VITESSEVL sens 1 '!C180:N180)</f>
        <v>3</v>
      </c>
      <c r="G8" s="23">
        <f>SUM('VITESSEVL sens 1 '!C237:N237)</f>
        <v>12</v>
      </c>
      <c r="H8" s="23">
        <f>SUM('VITESSEVL sens 1 '!C295:N295)</f>
        <v>21</v>
      </c>
      <c r="I8" s="24">
        <f>SUM('VITESSEVL sens 1 '!C353:N353)</f>
        <v>23</v>
      </c>
      <c r="J8" s="20">
        <f t="shared" si="1"/>
        <v>95</v>
      </c>
      <c r="K8" s="21">
        <f t="shared" si="2"/>
        <v>102</v>
      </c>
      <c r="V8" s="15">
        <f t="shared" si="5"/>
        <v>21</v>
      </c>
      <c r="W8" s="15">
        <f t="shared" si="4"/>
        <v>3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26</v>
      </c>
      <c r="C9" s="22">
        <f>SUM('VITESSEVL sens 1 '!C10:N10)</f>
        <v>3</v>
      </c>
      <c r="D9" s="23">
        <f>SUM('VITESSEVL sens 1 '!C68:N68)</f>
        <v>8</v>
      </c>
      <c r="E9" s="23">
        <f>SUM('VITESSEVL sens 1 '!C123:N123)</f>
        <v>8</v>
      </c>
      <c r="F9" s="23">
        <f>SUM('VITESSEVL sens 1 '!C181:N181)</f>
        <v>2</v>
      </c>
      <c r="G9" s="23">
        <f>SUM('VITESSEVL sens 1 '!C238:N238)</f>
        <v>15</v>
      </c>
      <c r="H9" s="23">
        <f>SUM('VITESSEVL sens 1 '!C296:N296)</f>
        <v>6</v>
      </c>
      <c r="I9" s="24">
        <f>SUM('VITESSEVL sens 1 '!C354:N354)</f>
        <v>9</v>
      </c>
      <c r="J9" s="20">
        <f t="shared" si="1"/>
        <v>41</v>
      </c>
      <c r="K9" s="21">
        <f t="shared" si="2"/>
        <v>51</v>
      </c>
      <c r="V9" s="15">
        <f t="shared" si="5"/>
        <v>8</v>
      </c>
      <c r="W9" s="15">
        <f t="shared" si="4"/>
        <v>2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27</v>
      </c>
      <c r="C10" s="22">
        <f>SUM('VITESSEVL sens 1 '!C11:N11)</f>
        <v>19</v>
      </c>
      <c r="D10" s="23">
        <f>SUM('VITESSEVL sens 1 '!C69:N69)</f>
        <v>11</v>
      </c>
      <c r="E10" s="23">
        <f>SUM('VITESSEVL sens 1 '!C124:N124)</f>
        <v>3</v>
      </c>
      <c r="F10" s="23">
        <f>SUM('VITESSEVL sens 1 '!C182:N182)</f>
        <v>3</v>
      </c>
      <c r="G10" s="23">
        <f>SUM('VITESSEVL sens 1 '!C239:N239)</f>
        <v>13</v>
      </c>
      <c r="H10" s="23">
        <f>SUM('VITESSEVL sens 1 '!C297:N297)</f>
        <v>10</v>
      </c>
      <c r="I10" s="24">
        <f>SUM('VITESSEVL sens 1 '!C355:N355)</f>
        <v>11</v>
      </c>
      <c r="J10" s="20">
        <f t="shared" si="1"/>
        <v>64</v>
      </c>
      <c r="K10" s="21">
        <f t="shared" si="2"/>
        <v>70</v>
      </c>
      <c r="V10" s="15">
        <f t="shared" si="5"/>
        <v>11</v>
      </c>
      <c r="W10" s="15">
        <f t="shared" si="4"/>
        <v>3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28</v>
      </c>
      <c r="C11" s="22">
        <f>SUM('VITESSEVL sens 1 '!C12:N12)</f>
        <v>54</v>
      </c>
      <c r="D11" s="23">
        <f>SUM('VITESSEVL sens 1 '!C70:N70)</f>
        <v>35</v>
      </c>
      <c r="E11" s="23">
        <f>SUM('VITESSEVL sens 1 '!C125:N125)</f>
        <v>7</v>
      </c>
      <c r="F11" s="23">
        <f>SUM('VITESSEVL sens 1 '!C183:N183)</f>
        <v>5</v>
      </c>
      <c r="G11" s="23">
        <f>SUM('VITESSEVL sens 1 '!C240:N240)</f>
        <v>37</v>
      </c>
      <c r="H11" s="23">
        <f>SUM('VITESSEVL sens 1 '!C298:N298)</f>
        <v>34</v>
      </c>
      <c r="I11" s="24">
        <f>SUM('VITESSEVL sens 1 '!C356:N356)</f>
        <v>35</v>
      </c>
      <c r="J11" s="20">
        <f t="shared" si="1"/>
        <v>195</v>
      </c>
      <c r="K11" s="21">
        <f t="shared" si="2"/>
        <v>207</v>
      </c>
      <c r="V11" s="15">
        <f t="shared" si="5"/>
        <v>35</v>
      </c>
      <c r="W11" s="15">
        <f t="shared" si="4"/>
        <v>5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29</v>
      </c>
      <c r="C12" s="22">
        <f>SUM('VITESSEVL sens 1 '!C13:N13)</f>
        <v>65</v>
      </c>
      <c r="D12" s="23">
        <f>SUM('VITESSEVL sens 1 '!C71:N71)</f>
        <v>48</v>
      </c>
      <c r="E12" s="23">
        <f>SUM('VITESSEVL sens 1 '!C126:N126)</f>
        <v>11</v>
      </c>
      <c r="F12" s="23">
        <f>SUM('VITESSEVL sens 1 '!C184:N184)</f>
        <v>9</v>
      </c>
      <c r="G12" s="23">
        <f>SUM('VITESSEVL sens 1 '!C241:N241)</f>
        <v>51</v>
      </c>
      <c r="H12" s="23">
        <f>SUM('VITESSEVL sens 1 '!C299:N299)</f>
        <v>56</v>
      </c>
      <c r="I12" s="24">
        <f>SUM('VITESSEVL sens 1 '!C357:N357)</f>
        <v>37</v>
      </c>
      <c r="J12" s="20">
        <f t="shared" si="1"/>
        <v>257</v>
      </c>
      <c r="K12" s="21">
        <f t="shared" si="2"/>
        <v>277</v>
      </c>
      <c r="L12" s="4"/>
      <c r="M12" s="4"/>
      <c r="V12" s="15">
        <f t="shared" si="5"/>
        <v>48</v>
      </c>
      <c r="W12" s="15">
        <f t="shared" si="4"/>
        <v>9</v>
      </c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30</v>
      </c>
      <c r="C13" s="22">
        <f>SUM('VITESSEVL sens 1 '!C14:N14)</f>
        <v>28</v>
      </c>
      <c r="D13" s="23">
        <f>SUM('VITESSEVL sens 1 '!C72:N72)</f>
        <v>31</v>
      </c>
      <c r="E13" s="23">
        <f>SUM('VITESSEVL sens 1 '!C127:N127)</f>
        <v>21</v>
      </c>
      <c r="F13" s="23">
        <f>SUM('VITESSEVL sens 1 '!C185:N185)</f>
        <v>11</v>
      </c>
      <c r="G13" s="23">
        <f>SUM('VITESSEVL sens 1 '!C242:N242)</f>
        <v>25</v>
      </c>
      <c r="H13" s="23">
        <f>SUM('VITESSEVL sens 1 '!C300:N300)</f>
        <v>32</v>
      </c>
      <c r="I13" s="24">
        <f>SUM('VITESSEVL sens 1 '!C358:N358)</f>
        <v>28</v>
      </c>
      <c r="J13" s="20">
        <f t="shared" si="1"/>
        <v>144</v>
      </c>
      <c r="K13" s="21">
        <f t="shared" si="2"/>
        <v>176</v>
      </c>
      <c r="V13" s="15">
        <f t="shared" si="5"/>
        <v>31</v>
      </c>
      <c r="W13" s="15">
        <f t="shared" si="4"/>
        <v>11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31</v>
      </c>
      <c r="C14" s="22">
        <f>SUM('VITESSEVL sens 1 '!C15:N15)</f>
        <v>36</v>
      </c>
      <c r="D14" s="23">
        <f>SUM('VITESSEVL sens 1 '!C73:N73)</f>
        <v>35</v>
      </c>
      <c r="E14" s="23">
        <f>SUM('VITESSEVL sens 1 '!C128:N128)</f>
        <v>27</v>
      </c>
      <c r="F14" s="23">
        <f>SUM('VITESSEVL sens 1 '!C186:N186)</f>
        <v>15</v>
      </c>
      <c r="G14" s="23">
        <f>SUM('VITESSEVL sens 1 '!C243:N243)</f>
        <v>31</v>
      </c>
      <c r="H14" s="23">
        <f>SUM('VITESSEVL sens 1 '!C301:N301)</f>
        <v>31</v>
      </c>
      <c r="I14" s="24">
        <f>SUM('VITESSEVL sens 1 '!C359:N359)</f>
        <v>28</v>
      </c>
      <c r="J14" s="20">
        <f t="shared" si="1"/>
        <v>161</v>
      </c>
      <c r="K14" s="21">
        <f t="shared" si="2"/>
        <v>203</v>
      </c>
      <c r="V14" s="15">
        <f t="shared" si="5"/>
        <v>35</v>
      </c>
      <c r="W14" s="15">
        <f t="shared" si="4"/>
        <v>15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32</v>
      </c>
      <c r="C15" s="22">
        <f>SUM('VITESSEVL sens 1 '!C16:N16)</f>
        <v>31</v>
      </c>
      <c r="D15" s="23">
        <f>SUM('VITESSEVL sens 1 '!C74:N74)</f>
        <v>36</v>
      </c>
      <c r="E15" s="23">
        <f>SUM('VITESSEVL sens 1 '!C129:N129)</f>
        <v>17</v>
      </c>
      <c r="F15" s="23">
        <f>SUM('VITESSEVL sens 1 '!C187:N187)</f>
        <v>15</v>
      </c>
      <c r="G15" s="23">
        <f>SUM('VITESSEVL sens 1 '!C244:N244)</f>
        <v>34</v>
      </c>
      <c r="H15" s="23">
        <f>SUM('VITESSEVL sens 1 '!C302:N302)</f>
        <v>27</v>
      </c>
      <c r="I15" s="24">
        <f>SUM('VITESSEVL sens 1 '!C360:N360)</f>
        <v>28</v>
      </c>
      <c r="J15" s="20">
        <f t="shared" si="1"/>
        <v>156</v>
      </c>
      <c r="K15" s="21">
        <f t="shared" si="2"/>
        <v>188</v>
      </c>
      <c r="V15" s="15">
        <f t="shared" si="5"/>
        <v>36</v>
      </c>
      <c r="W15" s="15">
        <f t="shared" si="4"/>
        <v>15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33</v>
      </c>
      <c r="C16" s="22">
        <f>SUM('VITESSEVL sens 1 '!C17:N17)</f>
        <v>34</v>
      </c>
      <c r="D16" s="23">
        <f>SUM('VITESSEVL sens 1 '!C75:N75)</f>
        <v>36</v>
      </c>
      <c r="E16" s="23">
        <f>SUM('VITESSEVL sens 1 '!C130:N130)</f>
        <v>32</v>
      </c>
      <c r="F16" s="23">
        <f>SUM('VITESSEVL sens 1 '!C188:N188)</f>
        <v>10</v>
      </c>
      <c r="G16" s="23">
        <f>SUM('VITESSEVL sens 1 '!C245:N245)</f>
        <v>41</v>
      </c>
      <c r="H16" s="23">
        <f>SUM('VITESSEVL sens 1 '!C303:N303)</f>
        <v>29</v>
      </c>
      <c r="I16" s="24">
        <f>SUM('VITESSEVL sens 1 '!C361:N361)</f>
        <v>31</v>
      </c>
      <c r="J16" s="20">
        <f t="shared" si="1"/>
        <v>171</v>
      </c>
      <c r="K16" s="21">
        <f t="shared" si="2"/>
        <v>213</v>
      </c>
      <c r="V16" s="15">
        <f t="shared" si="5"/>
        <v>36</v>
      </c>
      <c r="W16" s="15">
        <f t="shared" si="4"/>
        <v>10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34</v>
      </c>
      <c r="C17" s="22">
        <f>SUM('VITESSEVL sens 1 '!C18:N18)</f>
        <v>33</v>
      </c>
      <c r="D17" s="23">
        <f>SUM('VITESSEVL sens 1 '!C76:N76)</f>
        <v>52</v>
      </c>
      <c r="E17" s="23">
        <f>SUM('VITESSEVL sens 1 '!C131:N131)</f>
        <v>20</v>
      </c>
      <c r="F17" s="23">
        <f>SUM('VITESSEVL sens 1 '!C189:N189)</f>
        <v>16</v>
      </c>
      <c r="G17" s="23">
        <f>SUM('VITESSEVL sens 1 '!C246:N246)</f>
        <v>26</v>
      </c>
      <c r="H17" s="23">
        <f>SUM('VITESSEVL sens 1 '!C304:N304)</f>
        <v>27</v>
      </c>
      <c r="I17" s="24">
        <f>SUM('VITESSEVL sens 1 '!C362:N362)</f>
        <v>29</v>
      </c>
      <c r="J17" s="20">
        <f t="shared" si="1"/>
        <v>167</v>
      </c>
      <c r="K17" s="21">
        <f t="shared" si="2"/>
        <v>203</v>
      </c>
      <c r="V17" s="15">
        <f t="shared" si="5"/>
        <v>52</v>
      </c>
      <c r="W17" s="15">
        <f t="shared" si="4"/>
        <v>16</v>
      </c>
      <c r="Y17" s="86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35</v>
      </c>
      <c r="C18" s="22">
        <f>SUM('VITESSEVL sens 1 '!C19:N19)</f>
        <v>30</v>
      </c>
      <c r="D18" s="23">
        <f>SUM('VITESSEVL sens 1 '!C77:N77)</f>
        <v>30</v>
      </c>
      <c r="E18" s="23">
        <f>SUM('VITESSEVL sens 1 '!C132:N132)</f>
        <v>26</v>
      </c>
      <c r="F18" s="23">
        <f>SUM('VITESSEVL sens 1 '!C190:N190)</f>
        <v>13</v>
      </c>
      <c r="G18" s="23">
        <f>SUM('VITESSEVL sens 1 '!C247:N247)</f>
        <v>11</v>
      </c>
      <c r="H18" s="23">
        <f>SUM('VITESSEVL sens 1 '!C305:N305)</f>
        <v>18</v>
      </c>
      <c r="I18" s="24">
        <f>SUM('VITESSEVL sens 1 '!C363:N363)</f>
        <v>29</v>
      </c>
      <c r="J18" s="20">
        <f t="shared" si="1"/>
        <v>118</v>
      </c>
      <c r="K18" s="21">
        <f t="shared" si="2"/>
        <v>157</v>
      </c>
      <c r="V18" s="15">
        <f t="shared" si="5"/>
        <v>30</v>
      </c>
      <c r="W18" s="15">
        <f t="shared" si="4"/>
        <v>13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36</v>
      </c>
      <c r="C19" s="22">
        <f>SUM('VITESSEVL sens 1 '!C20:N20)</f>
        <v>24</v>
      </c>
      <c r="D19" s="23">
        <f>SUM('VITESSEVL sens 1 '!C78:N78)</f>
        <v>27</v>
      </c>
      <c r="E19" s="23">
        <f>SUM('VITESSEVL sens 1 '!C133:N133)</f>
        <v>18</v>
      </c>
      <c r="F19" s="23">
        <f>SUM('VITESSEVL sens 1 '!C191:N191)</f>
        <v>16</v>
      </c>
      <c r="G19" s="23">
        <f>SUM('VITESSEVL sens 1 '!C248:N248)</f>
        <v>25</v>
      </c>
      <c r="H19" s="23">
        <f>SUM('VITESSEVL sens 1 '!C306:N306)</f>
        <v>24</v>
      </c>
      <c r="I19" s="24">
        <f>SUM('VITESSEVL sens 1 '!C364:N364)</f>
        <v>32</v>
      </c>
      <c r="J19" s="20">
        <f t="shared" si="1"/>
        <v>132</v>
      </c>
      <c r="K19" s="21">
        <f t="shared" si="2"/>
        <v>166</v>
      </c>
      <c r="V19" s="15">
        <f t="shared" si="5"/>
        <v>27</v>
      </c>
      <c r="W19" s="15">
        <f t="shared" si="4"/>
        <v>16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37</v>
      </c>
      <c r="C20" s="22">
        <f>SUM('VITESSEVL sens 1 '!C21:N21)</f>
        <v>45</v>
      </c>
      <c r="D20" s="23">
        <f>SUM('VITESSEVL sens 1 '!C79:N79)</f>
        <v>36</v>
      </c>
      <c r="E20" s="23">
        <f>SUM('VITESSEVL sens 1 '!C134:N134)</f>
        <v>17</v>
      </c>
      <c r="F20" s="23">
        <f>SUM('VITESSEVL sens 1 '!C192:N192)</f>
        <v>16</v>
      </c>
      <c r="G20" s="23">
        <f>SUM('VITESSEVL sens 1 '!C249:N249)</f>
        <v>30</v>
      </c>
      <c r="H20" s="23">
        <f>SUM('VITESSEVL sens 1 '!C307:N307)</f>
        <v>32</v>
      </c>
      <c r="I20" s="24">
        <f>SUM('VITESSEVL sens 1 '!C365:N365)</f>
        <v>39</v>
      </c>
      <c r="J20" s="20">
        <f t="shared" si="1"/>
        <v>182</v>
      </c>
      <c r="K20" s="21">
        <f t="shared" si="2"/>
        <v>215</v>
      </c>
      <c r="V20" s="15">
        <f t="shared" si="5"/>
        <v>36</v>
      </c>
      <c r="W20" s="15">
        <f t="shared" si="4"/>
        <v>16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38</v>
      </c>
      <c r="C21" s="22">
        <f>SUM('VITESSEVL sens 1 '!C22:N22)</f>
        <v>34</v>
      </c>
      <c r="D21" s="23">
        <f>SUM('VITESSEVL sens 1 '!C80:N80)</f>
        <v>46</v>
      </c>
      <c r="E21" s="23">
        <f>SUM('VITESSEVL sens 1 '!C135:N135)</f>
        <v>28</v>
      </c>
      <c r="F21" s="23">
        <f>SUM('VITESSEVL sens 1 '!C193:N193)</f>
        <v>35</v>
      </c>
      <c r="G21" s="23">
        <f>SUM('VITESSEVL sens 1 '!C250:N250)</f>
        <v>46</v>
      </c>
      <c r="H21" s="23">
        <f>SUM('VITESSEVL sens 1 '!C308:N308)</f>
        <v>43</v>
      </c>
      <c r="I21" s="24">
        <f>SUM('VITESSEVL sens 1 '!C366:N366)</f>
        <v>33</v>
      </c>
      <c r="J21" s="20">
        <f t="shared" si="1"/>
        <v>202</v>
      </c>
      <c r="K21" s="21">
        <f t="shared" si="2"/>
        <v>265</v>
      </c>
      <c r="V21" s="15">
        <f t="shared" si="5"/>
        <v>46</v>
      </c>
      <c r="W21" s="15">
        <f t="shared" si="4"/>
        <v>35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39</v>
      </c>
      <c r="C22" s="22">
        <f>SUM('VITESSEVL sens 1 '!C23:N23)</f>
        <v>22</v>
      </c>
      <c r="D22" s="23">
        <f>SUM('VITESSEVL sens 1 '!C81:N81)</f>
        <v>36</v>
      </c>
      <c r="E22" s="23">
        <f>SUM('VITESSEVL sens 1 '!C136:N136)</f>
        <v>35</v>
      </c>
      <c r="F22" s="23">
        <f>SUM('VITESSEVL sens 1 '!C194:N194)</f>
        <v>22</v>
      </c>
      <c r="G22" s="23">
        <f>SUM('VITESSEVL sens 1 '!C251:N251)</f>
        <v>37</v>
      </c>
      <c r="H22" s="23">
        <f>SUM('VITESSEVL sens 1 '!C309:N309)</f>
        <v>39</v>
      </c>
      <c r="I22" s="24">
        <f>SUM('VITESSEVL sens 1 '!C367:N367)</f>
        <v>33</v>
      </c>
      <c r="J22" s="20">
        <f t="shared" si="1"/>
        <v>167</v>
      </c>
      <c r="K22" s="21">
        <f t="shared" si="2"/>
        <v>224</v>
      </c>
      <c r="V22" s="15">
        <f t="shared" si="5"/>
        <v>36</v>
      </c>
      <c r="W22" s="15">
        <f t="shared" si="4"/>
        <v>22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40</v>
      </c>
      <c r="C23" s="22">
        <f>SUM('VITESSEVL sens 1 '!C24:N24)</f>
        <v>21</v>
      </c>
      <c r="D23" s="23">
        <f>SUM('VITESSEVL sens 1 '!C82:N82)</f>
        <v>24</v>
      </c>
      <c r="E23" s="23">
        <f>SUM('VITESSEVL sens 1 '!C137:N137)</f>
        <v>24</v>
      </c>
      <c r="F23" s="23">
        <f>SUM('VITESSEVL sens 1 '!C195:N195)</f>
        <v>11</v>
      </c>
      <c r="G23" s="23">
        <f>SUM('VITESSEVL sens 1 '!C252:N252)</f>
        <v>21</v>
      </c>
      <c r="H23" s="23">
        <f>SUM('VITESSEVL sens 1 '!C310:N310)</f>
        <v>17</v>
      </c>
      <c r="I23" s="24">
        <f>SUM('VITESSEVL sens 1 '!C368:N368)</f>
        <v>28</v>
      </c>
      <c r="J23" s="20">
        <f t="shared" si="1"/>
        <v>111</v>
      </c>
      <c r="K23" s="21">
        <f t="shared" si="2"/>
        <v>146</v>
      </c>
      <c r="V23" s="15">
        <f t="shared" si="5"/>
        <v>24</v>
      </c>
      <c r="W23" s="15">
        <f t="shared" si="4"/>
        <v>11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41</v>
      </c>
      <c r="C24" s="22">
        <f>SUM('VITESSEVL sens 1 '!C25:N25)</f>
        <v>17</v>
      </c>
      <c r="D24" s="23">
        <f>SUM('VITESSEVL sens 1 '!C83:N83)</f>
        <v>16</v>
      </c>
      <c r="E24" s="23">
        <f>SUM('VITESSEVL sens 1 '!C138:N138)</f>
        <v>17</v>
      </c>
      <c r="F24" s="23">
        <f>SUM('VITESSEVL sens 1 '!C196:N196)</f>
        <v>8</v>
      </c>
      <c r="G24" s="23">
        <f>SUM('VITESSEVL sens 1 '!C253:N253)</f>
        <v>14</v>
      </c>
      <c r="H24" s="23">
        <f>SUM('VITESSEVL sens 1 '!C311:N311)</f>
        <v>18</v>
      </c>
      <c r="I24" s="24">
        <f>SUM('VITESSEVL sens 1 '!C369:N369)</f>
        <v>13</v>
      </c>
      <c r="J24" s="20">
        <f t="shared" si="1"/>
        <v>78</v>
      </c>
      <c r="K24" s="21">
        <f t="shared" si="2"/>
        <v>103</v>
      </c>
      <c r="V24" s="15">
        <f t="shared" si="5"/>
        <v>16</v>
      </c>
      <c r="W24" s="15">
        <f t="shared" si="4"/>
        <v>8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42</v>
      </c>
      <c r="C25" s="22">
        <f>SUM('VITESSEVL sens 1 '!C26:N26)</f>
        <v>6</v>
      </c>
      <c r="D25" s="23">
        <f>SUM('VITESSEVL sens 1 '!C84:N84)</f>
        <v>11</v>
      </c>
      <c r="E25" s="23">
        <f>SUM('VITESSEVL sens 1 '!C139:N139)</f>
        <v>10</v>
      </c>
      <c r="F25" s="23">
        <f>SUM('VITESSEVL sens 1 '!C197:N197)</f>
        <v>7</v>
      </c>
      <c r="G25" s="23">
        <f>SUM('VITESSEVL sens 1 '!C254:N254)</f>
        <v>3</v>
      </c>
      <c r="H25" s="23">
        <f>SUM('VITESSEVL sens 1 '!C312:N312)</f>
        <v>8</v>
      </c>
      <c r="I25" s="24">
        <f>SUM('VITESSEVL sens 1 '!C370:N370)</f>
        <v>6</v>
      </c>
      <c r="J25" s="20">
        <f t="shared" si="1"/>
        <v>34</v>
      </c>
      <c r="K25" s="21">
        <f t="shared" si="2"/>
        <v>51</v>
      </c>
      <c r="V25" s="15">
        <f t="shared" si="5"/>
        <v>11</v>
      </c>
      <c r="W25" s="15">
        <f t="shared" si="4"/>
        <v>7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75"/>
      <c r="B26" s="76" t="s">
        <v>43</v>
      </c>
      <c r="C26" s="77">
        <f>SUM('VITESSEVL sens 1 '!C27:N27)</f>
        <v>8</v>
      </c>
      <c r="D26" s="78">
        <f>SUM('VITESSEVL sens 1 '!C85:N85)</f>
        <v>6</v>
      </c>
      <c r="E26" s="78">
        <f>SUM('VITESSEVL sens 1 '!C140:N140)</f>
        <v>7</v>
      </c>
      <c r="F26" s="78">
        <f>SUM('VITESSEVL sens 1 '!C198:N198)</f>
        <v>6</v>
      </c>
      <c r="G26" s="78">
        <f>SUM('VITESSEVL sens 1 '!C255:N255)</f>
        <v>6</v>
      </c>
      <c r="H26" s="78">
        <f>SUM('VITESSEVL sens 1 '!C313:N313)</f>
        <v>4</v>
      </c>
      <c r="I26" s="79">
        <f>SUM('VITESSEVL sens 1 '!C371:N371)</f>
        <v>7</v>
      </c>
      <c r="J26" s="80">
        <f t="shared" si="1"/>
        <v>31</v>
      </c>
      <c r="K26" s="81">
        <f t="shared" si="2"/>
        <v>44</v>
      </c>
      <c r="L26" s="4"/>
      <c r="M26" s="4"/>
      <c r="V26" s="82">
        <f t="shared" si="5"/>
        <v>6</v>
      </c>
      <c r="W26" s="82">
        <f t="shared" si="4"/>
        <v>6</v>
      </c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thickBot="1" x14ac:dyDescent="0.3">
      <c r="B27" s="85" t="s">
        <v>44</v>
      </c>
      <c r="C27" s="26">
        <f>SUM('VITESSEVL sens 1 '!C28:N28)</f>
        <v>4</v>
      </c>
      <c r="D27" s="27">
        <f>SUM('VITESSEVL sens 1 '!C86:N86)</f>
        <v>12</v>
      </c>
      <c r="E27" s="27">
        <f>SUM('VITESSEVL sens 1 '!C141:N141)</f>
        <v>4</v>
      </c>
      <c r="F27" s="27">
        <f>SUM('VITESSEVL sens 1 '!C199:N199)</f>
        <v>1</v>
      </c>
      <c r="G27" s="27">
        <f>SUM('VITESSEVL sens 1 '!C256:N256)</f>
        <v>4</v>
      </c>
      <c r="H27" s="27">
        <f>SUM('VITESSEVL sens 1 '!C314:N314)</f>
        <v>0</v>
      </c>
      <c r="I27" s="28">
        <f>SUM('VITESSEVL sens 1 '!C372:N372)</f>
        <v>0</v>
      </c>
      <c r="J27" s="29">
        <f t="shared" si="1"/>
        <v>20</v>
      </c>
      <c r="K27" s="30">
        <f t="shared" si="2"/>
        <v>25</v>
      </c>
      <c r="V27" s="15">
        <f t="shared" si="5"/>
        <v>12</v>
      </c>
      <c r="W27" s="15">
        <f t="shared" si="4"/>
        <v>1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Top="1" x14ac:dyDescent="0.25">
      <c r="B28" s="31"/>
      <c r="C28" s="31"/>
      <c r="D28" s="31"/>
      <c r="E28" s="31"/>
      <c r="F28" s="31"/>
      <c r="G28" s="31"/>
      <c r="H28" s="31"/>
      <c r="I28" s="31"/>
      <c r="J28" s="32"/>
      <c r="K28" s="32"/>
      <c r="V28" s="33">
        <f>IF($C$39=$V$3,X4,IF($D$39=$V$3,Y4,IF($E$39=$V$3,Z4,IF($F$39=$V$3,AA4,IF($G$39=$V$3,AB4,IF($H$39=$V$3,AC4,IF($I$39=$V$3,AD4,FALSE)))))))</f>
        <v>43721</v>
      </c>
      <c r="W28" s="33">
        <f>IF($C$39=$W$3,X4,IF($D$39=$W$3,Y4,IF($E$39=$W$3,Z4,IF($F$39=$W$3,AA4,IF($G$39=$W$3,AB4,IF($H$39=$W$3,AC4,IF($I$39=$W$3,AD4,FALSE)))))))</f>
        <v>43723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5.6" x14ac:dyDescent="0.3">
      <c r="B29" s="34" t="s">
        <v>45</v>
      </c>
      <c r="C29" s="31"/>
      <c r="D29" s="31"/>
      <c r="E29" s="31"/>
      <c r="F29" s="31"/>
      <c r="G29" s="31"/>
      <c r="H29" s="31"/>
      <c r="I29" s="31"/>
      <c r="J29" s="31"/>
      <c r="K29" s="31"/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Bot="1" x14ac:dyDescent="0.3">
      <c r="B30" s="31"/>
      <c r="C30" s="31"/>
      <c r="D30" s="31"/>
      <c r="E30" s="31"/>
      <c r="F30" s="31"/>
      <c r="G30" s="31"/>
      <c r="H30" s="31"/>
      <c r="I30" s="31"/>
      <c r="J30" s="31"/>
      <c r="K30" s="31"/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8" thickTop="1" thickBot="1" x14ac:dyDescent="0.3">
      <c r="B31" s="31"/>
      <c r="C31" s="35">
        <f t="shared" ref="C31:I31" si="6">C3</f>
        <v>43720</v>
      </c>
      <c r="D31" s="12">
        <f t="shared" si="6"/>
        <v>43721</v>
      </c>
      <c r="E31" s="12">
        <f t="shared" si="6"/>
        <v>43722</v>
      </c>
      <c r="F31" s="12">
        <f t="shared" si="6"/>
        <v>43723</v>
      </c>
      <c r="G31" s="12">
        <f t="shared" si="6"/>
        <v>43724</v>
      </c>
      <c r="H31" s="12">
        <f t="shared" si="6"/>
        <v>43725</v>
      </c>
      <c r="I31" s="36">
        <f t="shared" si="6"/>
        <v>43726</v>
      </c>
      <c r="J31" s="37" t="s">
        <v>46</v>
      </c>
      <c r="K31" s="38" t="s">
        <v>47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2" thickTop="1" x14ac:dyDescent="0.25">
      <c r="B32" s="39" t="s">
        <v>161</v>
      </c>
      <c r="C32" s="294">
        <f t="shared" ref="C32:I32" si="7">SUM(C10:C25)</f>
        <v>499</v>
      </c>
      <c r="D32" s="294">
        <f t="shared" si="7"/>
        <v>510</v>
      </c>
      <c r="E32" s="294">
        <f t="shared" si="7"/>
        <v>313</v>
      </c>
      <c r="F32" s="294">
        <f t="shared" si="7"/>
        <v>212</v>
      </c>
      <c r="G32" s="294">
        <f t="shared" si="7"/>
        <v>445</v>
      </c>
      <c r="H32" s="294">
        <f t="shared" si="7"/>
        <v>445</v>
      </c>
      <c r="I32" s="294">
        <f t="shared" si="7"/>
        <v>440</v>
      </c>
      <c r="J32" s="40"/>
      <c r="K32" s="40"/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x14ac:dyDescent="0.25">
      <c r="B33" s="16" t="s">
        <v>48</v>
      </c>
      <c r="C33" s="41">
        <f t="shared" ref="C33:I33" si="8">C39-C32</f>
        <v>40</v>
      </c>
      <c r="D33" s="41">
        <f t="shared" si="8"/>
        <v>49</v>
      </c>
      <c r="E33" s="41">
        <f t="shared" si="8"/>
        <v>34</v>
      </c>
      <c r="F33" s="41">
        <f t="shared" si="8"/>
        <v>22</v>
      </c>
      <c r="G33" s="41">
        <f t="shared" si="8"/>
        <v>41</v>
      </c>
      <c r="H33" s="41">
        <f t="shared" si="8"/>
        <v>33</v>
      </c>
      <c r="I33" s="41">
        <f t="shared" si="8"/>
        <v>46</v>
      </c>
      <c r="J33" s="42">
        <f>SUM(J4:J27)</f>
        <v>2548</v>
      </c>
      <c r="K33" s="42">
        <f>SUM(C39:I39)-J33</f>
        <v>581</v>
      </c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B34" s="16" t="s">
        <v>49</v>
      </c>
      <c r="C34" s="43">
        <f t="shared" ref="C34:I34" si="9">SUM(C4:C27)/24</f>
        <v>22.458333333333332</v>
      </c>
      <c r="D34" s="43">
        <f t="shared" si="9"/>
        <v>23.291666666666668</v>
      </c>
      <c r="E34" s="43">
        <f t="shared" si="9"/>
        <v>14.458333333333334</v>
      </c>
      <c r="F34" s="43">
        <f t="shared" si="9"/>
        <v>9.75</v>
      </c>
      <c r="G34" s="43">
        <f t="shared" si="9"/>
        <v>20.25</v>
      </c>
      <c r="H34" s="43">
        <f t="shared" si="9"/>
        <v>19.916666666666668</v>
      </c>
      <c r="I34" s="44">
        <f t="shared" si="9"/>
        <v>20.25</v>
      </c>
      <c r="J34" s="42"/>
      <c r="K34" s="42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x14ac:dyDescent="0.25">
      <c r="B35" s="16" t="s">
        <v>50</v>
      </c>
      <c r="C35" s="41">
        <f t="shared" ref="C35:I35" si="10">MIN(C4:C27)</f>
        <v>0</v>
      </c>
      <c r="D35" s="41">
        <f t="shared" si="10"/>
        <v>0</v>
      </c>
      <c r="E35" s="41">
        <f t="shared" si="10"/>
        <v>2</v>
      </c>
      <c r="F35" s="41">
        <f t="shared" si="10"/>
        <v>1</v>
      </c>
      <c r="G35" s="41">
        <f t="shared" si="10"/>
        <v>0</v>
      </c>
      <c r="H35" s="41">
        <f t="shared" si="10"/>
        <v>0</v>
      </c>
      <c r="I35" s="21">
        <f t="shared" si="10"/>
        <v>0</v>
      </c>
      <c r="J35" s="45">
        <f>J33/J39</f>
        <v>0.81431767337807603</v>
      </c>
      <c r="K35" s="45">
        <f>K33/J39</f>
        <v>0.18568232662192394</v>
      </c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ht="13.2" thickBot="1" x14ac:dyDescent="0.3">
      <c r="B36" s="16" t="s">
        <v>51</v>
      </c>
      <c r="C36" s="41">
        <f t="shared" ref="C36:I36" si="11">MAX(C4:C27)</f>
        <v>65</v>
      </c>
      <c r="D36" s="41">
        <f t="shared" si="11"/>
        <v>52</v>
      </c>
      <c r="E36" s="41">
        <f t="shared" si="11"/>
        <v>35</v>
      </c>
      <c r="F36" s="41">
        <f t="shared" si="11"/>
        <v>35</v>
      </c>
      <c r="G36" s="41">
        <f t="shared" si="11"/>
        <v>51</v>
      </c>
      <c r="H36" s="41">
        <f t="shared" si="11"/>
        <v>56</v>
      </c>
      <c r="I36" s="21">
        <f t="shared" si="11"/>
        <v>39</v>
      </c>
      <c r="J36" s="46"/>
      <c r="K36" s="47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ht="13.8" thickTop="1" thickBot="1" x14ac:dyDescent="0.3">
      <c r="B37" s="16" t="s">
        <v>52</v>
      </c>
      <c r="C37" s="41">
        <f t="shared" ref="C37:I37" si="12">C12</f>
        <v>65</v>
      </c>
      <c r="D37" s="41">
        <f t="shared" si="12"/>
        <v>48</v>
      </c>
      <c r="E37" s="41">
        <f t="shared" si="12"/>
        <v>11</v>
      </c>
      <c r="F37" s="41">
        <f t="shared" si="12"/>
        <v>9</v>
      </c>
      <c r="G37" s="41">
        <f t="shared" si="12"/>
        <v>51</v>
      </c>
      <c r="H37" s="41">
        <f t="shared" si="12"/>
        <v>56</v>
      </c>
      <c r="I37" s="21">
        <f t="shared" si="12"/>
        <v>37</v>
      </c>
      <c r="J37" s="48" t="s">
        <v>53</v>
      </c>
      <c r="K37" s="49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ht="13.8" thickTop="1" thickBot="1" x14ac:dyDescent="0.3">
      <c r="B38" s="16" t="s">
        <v>54</v>
      </c>
      <c r="C38" s="41">
        <f t="shared" ref="C38:I38" si="13">C21</f>
        <v>34</v>
      </c>
      <c r="D38" s="41">
        <f t="shared" si="13"/>
        <v>46</v>
      </c>
      <c r="E38" s="41">
        <f t="shared" si="13"/>
        <v>28</v>
      </c>
      <c r="F38" s="41">
        <f t="shared" si="13"/>
        <v>35</v>
      </c>
      <c r="G38" s="41">
        <f t="shared" si="13"/>
        <v>46</v>
      </c>
      <c r="H38" s="41">
        <f t="shared" si="13"/>
        <v>43</v>
      </c>
      <c r="I38" s="21">
        <f t="shared" si="13"/>
        <v>33</v>
      </c>
      <c r="J38" s="50"/>
      <c r="K38" s="51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ht="14.4" thickTop="1" thickBot="1" x14ac:dyDescent="0.3">
      <c r="B39" s="52" t="s">
        <v>55</v>
      </c>
      <c r="C39" s="53">
        <f t="shared" ref="C39:I39" si="14">SUM(C4:C27)</f>
        <v>539</v>
      </c>
      <c r="D39" s="53">
        <f t="shared" si="14"/>
        <v>559</v>
      </c>
      <c r="E39" s="53">
        <f t="shared" si="14"/>
        <v>347</v>
      </c>
      <c r="F39" s="53">
        <f t="shared" si="14"/>
        <v>234</v>
      </c>
      <c r="G39" s="53">
        <f t="shared" si="14"/>
        <v>486</v>
      </c>
      <c r="H39" s="53">
        <f t="shared" si="14"/>
        <v>478</v>
      </c>
      <c r="I39" s="54">
        <f t="shared" si="14"/>
        <v>486</v>
      </c>
      <c r="J39" s="55">
        <f>SUM(C39:I39)</f>
        <v>3129</v>
      </c>
      <c r="K39" s="56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ht="13.2" thickTop="1" x14ac:dyDescent="0.25"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ht="13.8" x14ac:dyDescent="0.25">
      <c r="B57" s="57" t="s">
        <v>56</v>
      </c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13.8" x14ac:dyDescent="0.25">
      <c r="B58" s="57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x14ac:dyDescent="0.25"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x14ac:dyDescent="0.25"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32.4" x14ac:dyDescent="0.5500000000000000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4"/>
      <c r="M61" s="4"/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x14ac:dyDescent="0.25"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x14ac:dyDescent="0.25"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x14ac:dyDescent="0.25"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x14ac:dyDescent="0.25"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x14ac:dyDescent="0.25"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x14ac:dyDescent="0.25"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x14ac:dyDescent="0.25"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x14ac:dyDescent="0.25"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x14ac:dyDescent="0.25"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x14ac:dyDescent="0.25"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8.25" customHeight="1" x14ac:dyDescent="0.25"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0.75" customHeight="1" x14ac:dyDescent="0.25"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4.5" hidden="1" customHeight="1" x14ac:dyDescent="0.25"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8" x14ac:dyDescent="0.25">
      <c r="B75" s="57" t="s">
        <v>57</v>
      </c>
      <c r="C75" s="5"/>
      <c r="D75" s="5"/>
      <c r="E75" s="363">
        <f>V28</f>
        <v>43721</v>
      </c>
      <c r="F75" s="363"/>
      <c r="G75" s="363"/>
      <c r="H75" s="58"/>
      <c r="I75" s="59">
        <f>V3</f>
        <v>559</v>
      </c>
      <c r="J75" s="59" t="s">
        <v>58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x14ac:dyDescent="0.25"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x14ac:dyDescent="0.25"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x14ac:dyDescent="0.25"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x14ac:dyDescent="0.25"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x14ac:dyDescent="0.25"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x14ac:dyDescent="0.25"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x14ac:dyDescent="0.25"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x14ac:dyDescent="0.25"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x14ac:dyDescent="0.25"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x14ac:dyDescent="0.25"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x14ac:dyDescent="0.25"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x14ac:dyDescent="0.25"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x14ac:dyDescent="0.25"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x14ac:dyDescent="0.25"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x14ac:dyDescent="0.25"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x14ac:dyDescent="0.25"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x14ac:dyDescent="0.25"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x14ac:dyDescent="0.25"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ht="13.8" x14ac:dyDescent="0.25">
      <c r="B95" s="57" t="s">
        <v>59</v>
      </c>
      <c r="E95" s="363">
        <f>W28</f>
        <v>43723</v>
      </c>
      <c r="F95" s="363"/>
      <c r="G95" s="363"/>
      <c r="H95" s="58"/>
      <c r="I95" s="59">
        <f>W3</f>
        <v>234</v>
      </c>
      <c r="J95" s="59" t="s">
        <v>58</v>
      </c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22:36" x14ac:dyDescent="0.25"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22:36" x14ac:dyDescent="0.25"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22:36" x14ac:dyDescent="0.25"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22:36" x14ac:dyDescent="0.25"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22:36" x14ac:dyDescent="0.25"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22:36" x14ac:dyDescent="0.25"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22:36" x14ac:dyDescent="0.25"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22:36" x14ac:dyDescent="0.25"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22:36" x14ac:dyDescent="0.25"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22:36" x14ac:dyDescent="0.25"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22:36" x14ac:dyDescent="0.25"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22:36" ht="13.5" customHeight="1" x14ac:dyDescent="0.25"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22:36" x14ac:dyDescent="0.25"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22:36" x14ac:dyDescent="0.25"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22:36" ht="14.25" customHeight="1" x14ac:dyDescent="0.25"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22:36" x14ac:dyDescent="0.25"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ht="13.8" x14ac:dyDescent="0.25">
      <c r="B114" s="60" t="s">
        <v>60</v>
      </c>
      <c r="C114" s="61"/>
      <c r="D114" s="61"/>
      <c r="E114" s="61"/>
      <c r="F114" s="61"/>
      <c r="G114" s="61"/>
      <c r="H114" s="61"/>
      <c r="I114" s="61"/>
      <c r="J114" s="61"/>
      <c r="K114" s="61"/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4.5" customHeight="1" x14ac:dyDescent="0.25"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x14ac:dyDescent="0.25"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x14ac:dyDescent="0.25"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x14ac:dyDescent="0.25"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V126" s="4"/>
      <c r="W126" s="4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2:36" x14ac:dyDescent="0.25">
      <c r="V129" s="4"/>
      <c r="W129" s="4">
        <v>6</v>
      </c>
      <c r="X129" s="86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2:36" x14ac:dyDescent="0.25">
      <c r="V130" s="4"/>
      <c r="W130" s="4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2:36" x14ac:dyDescent="0.25"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2:36" x14ac:dyDescent="0.25"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2:36" x14ac:dyDescent="0.25"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2:36" x14ac:dyDescent="0.25"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2:36" x14ac:dyDescent="0.25"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2:36" x14ac:dyDescent="0.25"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2:36" x14ac:dyDescent="0.25"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2:36" x14ac:dyDescent="0.25"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2:36" x14ac:dyDescent="0.25"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2:36" x14ac:dyDescent="0.25"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2:36" x14ac:dyDescent="0.25"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2:36" x14ac:dyDescent="0.25"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2:36" x14ac:dyDescent="0.25"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2:36" x14ac:dyDescent="0.25"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2:36" x14ac:dyDescent="0.25"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2:36" x14ac:dyDescent="0.25"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2:36" x14ac:dyDescent="0.25"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2:36" x14ac:dyDescent="0.25"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2:36" x14ac:dyDescent="0.25"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2:36" x14ac:dyDescent="0.25">
      <c r="V150" s="4"/>
      <c r="W150" s="4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2:36" x14ac:dyDescent="0.25"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2:36" x14ac:dyDescent="0.25"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2:36" x14ac:dyDescent="0.25">
      <c r="V153" s="4"/>
      <c r="W153" s="4">
        <v>7</v>
      </c>
      <c r="X153" s="86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2:36" x14ac:dyDescent="0.25">
      <c r="V154" s="4"/>
      <c r="W154" s="4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2:36" x14ac:dyDescent="0.25"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2:36" x14ac:dyDescent="0.25"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2:36" x14ac:dyDescent="0.25"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2:36" ht="8.25" customHeight="1" x14ac:dyDescent="0.25"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2:36" x14ac:dyDescent="0.25"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2:36" x14ac:dyDescent="0.25"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2:36" x14ac:dyDescent="0.25"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2:36" x14ac:dyDescent="0.25"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2:36" x14ac:dyDescent="0.25"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2:36" x14ac:dyDescent="0.25"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2:36" x14ac:dyDescent="0.25"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2:36" x14ac:dyDescent="0.25"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2:36" x14ac:dyDescent="0.25"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2:36" x14ac:dyDescent="0.25"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2:36" x14ac:dyDescent="0.25"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2:36" x14ac:dyDescent="0.25"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2:36" x14ac:dyDescent="0.25"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2:36" x14ac:dyDescent="0.25"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2:36" x14ac:dyDescent="0.25"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2:36" x14ac:dyDescent="0.25"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2:36" x14ac:dyDescent="0.25"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2:36" x14ac:dyDescent="0.25"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2:36" x14ac:dyDescent="0.25"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2:36" x14ac:dyDescent="0.25"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2:36" x14ac:dyDescent="0.25"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2:36" x14ac:dyDescent="0.25"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2:36" x14ac:dyDescent="0.25"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2:36" x14ac:dyDescent="0.25"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2:36" x14ac:dyDescent="0.25"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2:36" x14ac:dyDescent="0.25"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2:36" x14ac:dyDescent="0.25"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2:36" x14ac:dyDescent="0.25"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2:36" x14ac:dyDescent="0.25"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2:36" x14ac:dyDescent="0.25"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2:36" x14ac:dyDescent="0.25"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2:36" x14ac:dyDescent="0.25"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2:36" x14ac:dyDescent="0.25"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2:36" x14ac:dyDescent="0.25"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2:36" x14ac:dyDescent="0.25"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2:36" x14ac:dyDescent="0.25"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2:36" x14ac:dyDescent="0.25"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2:36" x14ac:dyDescent="0.25"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2:36" x14ac:dyDescent="0.25"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2:36" x14ac:dyDescent="0.25"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2:36" x14ac:dyDescent="0.25"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2:36" x14ac:dyDescent="0.25"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2:36" x14ac:dyDescent="0.25"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2:36" x14ac:dyDescent="0.25"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2:36" x14ac:dyDescent="0.25"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2:36" ht="7.5" customHeight="1" x14ac:dyDescent="0.25"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2:36" ht="8.25" customHeight="1" x14ac:dyDescent="0.25"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2:36" x14ac:dyDescent="0.25"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2:36" x14ac:dyDescent="0.25"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2:36" x14ac:dyDescent="0.25"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22:36" x14ac:dyDescent="0.25"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22:36" x14ac:dyDescent="0.25"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22:36" x14ac:dyDescent="0.25"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22:36" x14ac:dyDescent="0.25"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22:36" x14ac:dyDescent="0.25"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22:36" x14ac:dyDescent="0.25"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22:36" x14ac:dyDescent="0.25"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22:36" x14ac:dyDescent="0.25"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22:36" x14ac:dyDescent="0.25"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22:36" x14ac:dyDescent="0.25"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22:36" x14ac:dyDescent="0.25"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22:36" x14ac:dyDescent="0.25"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22:36" x14ac:dyDescent="0.25"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22:36" x14ac:dyDescent="0.25"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22:36" x14ac:dyDescent="0.25"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22:36" x14ac:dyDescent="0.25"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2:36" x14ac:dyDescent="0.25"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2:36" x14ac:dyDescent="0.25"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2:36" x14ac:dyDescent="0.25"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2:36" x14ac:dyDescent="0.25"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2:36" ht="3" customHeight="1" x14ac:dyDescent="0.25"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2:36" x14ac:dyDescent="0.25"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2:36" x14ac:dyDescent="0.25"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2:36" x14ac:dyDescent="0.25"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2:36" x14ac:dyDescent="0.25"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2:36" x14ac:dyDescent="0.25"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2:36" x14ac:dyDescent="0.25"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2:36" x14ac:dyDescent="0.25"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2:36" x14ac:dyDescent="0.25"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2:36" x14ac:dyDescent="0.25"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2:36" x14ac:dyDescent="0.25"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2:36" x14ac:dyDescent="0.25"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2:36" x14ac:dyDescent="0.25"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2:36" x14ac:dyDescent="0.25"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2:36" x14ac:dyDescent="0.25"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2:36" x14ac:dyDescent="0.25"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2:36" x14ac:dyDescent="0.25"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2:36" x14ac:dyDescent="0.25"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2:36" x14ac:dyDescent="0.25"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2:36" x14ac:dyDescent="0.25"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2:36" x14ac:dyDescent="0.25"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2:36" x14ac:dyDescent="0.25"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2:36" x14ac:dyDescent="0.25"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2:36" x14ac:dyDescent="0.25"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2:36" x14ac:dyDescent="0.25"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2:36" x14ac:dyDescent="0.25"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2:36" x14ac:dyDescent="0.25"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2:36" x14ac:dyDescent="0.25"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2:36" x14ac:dyDescent="0.25"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2:36" x14ac:dyDescent="0.25"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2:36" x14ac:dyDescent="0.25"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2:36" x14ac:dyDescent="0.25"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2:36" x14ac:dyDescent="0.25"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2:36" x14ac:dyDescent="0.25"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2:36" ht="5.25" customHeight="1" x14ac:dyDescent="0.25"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2:36" x14ac:dyDescent="0.25"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2:36" x14ac:dyDescent="0.25"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2:36" x14ac:dyDescent="0.25"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2:36" x14ac:dyDescent="0.25"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2:36" x14ac:dyDescent="0.25"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2:36" x14ac:dyDescent="0.25"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2:36" x14ac:dyDescent="0.25"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2:36" x14ac:dyDescent="0.25"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2:36" x14ac:dyDescent="0.25"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2:36" x14ac:dyDescent="0.25"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2:36" x14ac:dyDescent="0.25"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2:36" x14ac:dyDescent="0.25"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2:36" x14ac:dyDescent="0.25"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2:36" x14ac:dyDescent="0.25"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2:36" x14ac:dyDescent="0.25"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2:36" ht="12.75" customHeight="1" x14ac:dyDescent="0.25"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2:36" ht="12.75" customHeight="1" x14ac:dyDescent="0.25"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2:36" ht="12.75" customHeight="1" x14ac:dyDescent="0.25"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2:36" ht="12.75" customHeight="1" x14ac:dyDescent="0.25"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2:36" ht="12.75" customHeight="1" x14ac:dyDescent="0.25"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2:36" ht="12.75" customHeight="1" x14ac:dyDescent="0.25"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2:36" ht="12.75" customHeight="1" x14ac:dyDescent="0.25"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2:36" ht="3.75" customHeight="1" x14ac:dyDescent="0.25"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2:36" ht="4.5" customHeight="1" x14ac:dyDescent="0.25"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2:36" ht="12.75" customHeight="1" x14ac:dyDescent="0.25"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2:36" ht="12.75" customHeight="1" x14ac:dyDescent="0.25"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2:36" ht="12.75" customHeight="1" x14ac:dyDescent="0.25"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2:36" ht="12.75" customHeight="1" x14ac:dyDescent="0.25"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2:36" ht="12.75" customHeight="1" x14ac:dyDescent="0.25"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2:36" ht="12.75" customHeight="1" x14ac:dyDescent="0.25"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2:36" ht="12.75" customHeight="1" x14ac:dyDescent="0.25"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2:36" ht="12.75" customHeight="1" x14ac:dyDescent="0.25"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2:36" ht="12.75" customHeight="1" x14ac:dyDescent="0.25"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2:36" ht="12.75" customHeight="1" x14ac:dyDescent="0.25"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2:36" ht="12.75" customHeight="1" x14ac:dyDescent="0.25"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2:36" ht="12.75" customHeight="1" x14ac:dyDescent="0.25"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2:36" ht="12.75" customHeight="1" x14ac:dyDescent="0.25"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2:36" ht="12.75" customHeight="1" x14ac:dyDescent="0.25"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2:36" ht="12.75" customHeight="1" x14ac:dyDescent="0.25"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2:36" ht="12.75" customHeight="1" x14ac:dyDescent="0.25"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2:36" ht="12.75" customHeight="1" x14ac:dyDescent="0.25"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2:36" ht="12.75" customHeight="1" x14ac:dyDescent="0.25"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2:36" ht="12.75" customHeight="1" x14ac:dyDescent="0.25"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2:36" ht="12.75" customHeight="1" x14ac:dyDescent="0.25"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2:36" ht="12.75" customHeight="1" x14ac:dyDescent="0.25"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2:36" ht="12.75" customHeight="1" x14ac:dyDescent="0.25"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2:36" ht="12.75" customHeight="1" x14ac:dyDescent="0.25"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2:36" ht="12.75" customHeight="1" x14ac:dyDescent="0.25"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2:36" ht="12.75" customHeight="1" x14ac:dyDescent="0.25"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2:36" ht="12.75" customHeight="1" x14ac:dyDescent="0.25"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2:36" ht="12.75" customHeight="1" x14ac:dyDescent="0.25"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2:36" ht="12.75" customHeight="1" x14ac:dyDescent="0.25"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2:36" ht="12.75" customHeight="1" x14ac:dyDescent="0.25"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2:36" ht="12.75" customHeight="1" x14ac:dyDescent="0.25"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2:36" ht="12.75" customHeight="1" x14ac:dyDescent="0.25"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2:36" ht="12.75" customHeight="1" x14ac:dyDescent="0.25"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2:36" ht="12.75" customHeight="1" x14ac:dyDescent="0.25"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2:36" ht="7.5" customHeight="1" x14ac:dyDescent="0.25"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2:36" ht="12.75" customHeight="1" x14ac:dyDescent="0.25"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2:36" ht="12.75" customHeight="1" x14ac:dyDescent="0.25"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2:36" ht="12.75" customHeight="1" x14ac:dyDescent="0.25"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2:36" ht="12.75" customHeight="1" x14ac:dyDescent="0.25"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2:36" ht="12.75" customHeight="1" x14ac:dyDescent="0.25"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2:36" ht="12.75" customHeight="1" x14ac:dyDescent="0.25"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2:36" ht="12.75" customHeight="1" x14ac:dyDescent="0.25"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2:36" ht="12.75" customHeight="1" x14ac:dyDescent="0.25"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2:36" ht="12.75" customHeight="1" x14ac:dyDescent="0.25"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2:36" ht="12.75" customHeight="1" x14ac:dyDescent="0.25"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2:36" ht="12.75" customHeight="1" x14ac:dyDescent="0.25"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2:36" ht="12.75" customHeight="1" x14ac:dyDescent="0.25"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2:36" ht="12.75" customHeight="1" x14ac:dyDescent="0.25"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2:36" ht="12.75" customHeight="1" x14ac:dyDescent="0.25"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2:36" ht="12.75" customHeight="1" x14ac:dyDescent="0.25"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2:36" ht="12.75" customHeight="1" x14ac:dyDescent="0.25"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2:36" ht="12.75" customHeight="1" x14ac:dyDescent="0.25"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2:36" ht="12.75" customHeight="1" x14ac:dyDescent="0.25"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2:36" ht="12.75" customHeight="1" x14ac:dyDescent="0.25"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2:36" ht="12.75" customHeight="1" x14ac:dyDescent="0.25"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2:36" ht="12.75" customHeight="1" x14ac:dyDescent="0.25"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2:36" ht="12.75" customHeight="1" x14ac:dyDescent="0.25"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2:36" ht="12.75" customHeight="1" x14ac:dyDescent="0.25"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2:36" ht="1.5" customHeight="1" x14ac:dyDescent="0.25"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2:36" ht="12.75" customHeight="1" x14ac:dyDescent="0.25"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2:36" ht="12.75" customHeight="1" x14ac:dyDescent="0.25"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2:36" ht="12.75" customHeight="1" x14ac:dyDescent="0.25"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2:36" ht="12.75" customHeight="1" x14ac:dyDescent="0.25"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2:36" ht="12.75" customHeight="1" x14ac:dyDescent="0.25"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2:36" ht="12.75" customHeight="1" x14ac:dyDescent="0.25"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2:36" ht="12.75" customHeight="1" x14ac:dyDescent="0.25"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2:36" ht="12.75" customHeight="1" x14ac:dyDescent="0.25"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2:36" ht="12.75" customHeight="1" x14ac:dyDescent="0.25"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2:36" ht="12.75" customHeight="1" x14ac:dyDescent="0.25"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2:36" ht="12.75" customHeight="1" x14ac:dyDescent="0.25"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2:36" ht="12.75" customHeight="1" x14ac:dyDescent="0.25"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2:36" ht="12.75" customHeight="1" x14ac:dyDescent="0.25"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2:36" ht="12.75" customHeight="1" x14ac:dyDescent="0.25"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2:36" ht="12.75" customHeight="1" x14ac:dyDescent="0.25"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2:36" ht="12.75" customHeight="1" x14ac:dyDescent="0.25"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2:36" ht="12.75" customHeight="1" x14ac:dyDescent="0.25"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2:36" ht="12.75" customHeight="1" x14ac:dyDescent="0.25"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2:36" ht="12.75" customHeight="1" x14ac:dyDescent="0.25"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2:36" ht="12.75" customHeight="1" x14ac:dyDescent="0.25"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2:36" ht="12.75" customHeight="1" x14ac:dyDescent="0.25"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2:36" ht="12.75" customHeight="1" x14ac:dyDescent="0.25"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2:36" ht="12.75" customHeight="1" x14ac:dyDescent="0.25"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2:36" ht="12.75" customHeight="1" x14ac:dyDescent="0.25"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2:36" ht="12.75" customHeight="1" x14ac:dyDescent="0.25"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2:36" ht="12.75" customHeight="1" x14ac:dyDescent="0.25"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2:36" ht="12.75" customHeight="1" x14ac:dyDescent="0.25"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2:36" ht="12.75" customHeight="1" x14ac:dyDescent="0.25"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2:36" ht="12.75" customHeight="1" x14ac:dyDescent="0.25"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2:36" ht="12.75" customHeight="1" x14ac:dyDescent="0.25"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2:36" ht="12.75" customHeight="1" x14ac:dyDescent="0.25"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2:36" ht="12.75" customHeight="1" x14ac:dyDescent="0.25"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2:36" ht="8.25" customHeight="1" x14ac:dyDescent="0.25"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2:36" ht="12.75" customHeight="1" x14ac:dyDescent="0.25"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2:36" ht="12.75" customHeight="1" x14ac:dyDescent="0.25"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2:36" ht="12.75" customHeight="1" x14ac:dyDescent="0.25"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2:36" ht="12.75" customHeight="1" x14ac:dyDescent="0.25"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2:36" ht="12.75" customHeight="1" x14ac:dyDescent="0.25"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2:36" ht="12.75" customHeight="1" x14ac:dyDescent="0.25"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22:36" ht="12.75" customHeight="1" x14ac:dyDescent="0.25"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22:36" ht="12.75" customHeight="1" x14ac:dyDescent="0.25"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22:36" ht="12.75" customHeight="1" x14ac:dyDescent="0.25"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22:36" ht="12.75" customHeight="1" x14ac:dyDescent="0.25"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22:36" ht="12.75" customHeight="1" x14ac:dyDescent="0.25"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22:36" ht="12.75" customHeight="1" x14ac:dyDescent="0.25"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22:36" ht="12.75" customHeight="1" x14ac:dyDescent="0.25"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22:36" ht="12.75" customHeight="1" x14ac:dyDescent="0.25"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22:36" ht="12.75" customHeight="1" x14ac:dyDescent="0.25"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22:36" ht="12.75" customHeight="1" x14ac:dyDescent="0.25"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22:36" ht="12.75" customHeight="1" x14ac:dyDescent="0.25"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22:36" ht="12.75" customHeight="1" x14ac:dyDescent="0.25"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22:36" ht="12.75" customHeight="1" x14ac:dyDescent="0.25"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22:36" ht="12.75" customHeight="1" x14ac:dyDescent="0.25"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22:36" ht="12.75" customHeight="1" x14ac:dyDescent="0.25"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22:36" ht="12.75" customHeight="1" x14ac:dyDescent="0.25"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2:36" ht="12.75" customHeight="1" x14ac:dyDescent="0.25"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2:36" ht="12.75" customHeight="1" x14ac:dyDescent="0.25"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2:36" ht="3.75" customHeight="1" x14ac:dyDescent="0.25"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2:36" ht="12.75" customHeight="1" x14ac:dyDescent="0.25"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2:36" ht="12.75" customHeight="1" x14ac:dyDescent="0.25"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2:36" ht="12.75" customHeight="1" x14ac:dyDescent="0.25"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2:36" ht="12.75" customHeight="1" x14ac:dyDescent="0.25"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2:36" ht="12.75" customHeight="1" x14ac:dyDescent="0.25"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2:36" ht="12.75" customHeight="1" x14ac:dyDescent="0.25"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2:36" ht="12.75" customHeight="1" x14ac:dyDescent="0.25"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2:36" ht="12.75" customHeight="1" x14ac:dyDescent="0.25"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2:36" ht="12.75" customHeight="1" x14ac:dyDescent="0.25"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2:36" ht="12.75" customHeight="1" x14ac:dyDescent="0.25"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2:36" ht="12.75" customHeight="1" x14ac:dyDescent="0.25"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2:36" ht="12.75" customHeight="1" x14ac:dyDescent="0.25"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2:36" ht="12.75" customHeight="1" x14ac:dyDescent="0.25"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2:36" ht="12.75" customHeight="1" x14ac:dyDescent="0.25"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2:36" ht="12.75" customHeight="1" x14ac:dyDescent="0.25"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2:36" ht="12.75" customHeight="1" x14ac:dyDescent="0.25"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2:36" ht="12.75" customHeight="1" x14ac:dyDescent="0.25"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2:36" ht="12.75" customHeight="1" x14ac:dyDescent="0.25"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2:36" ht="12.75" customHeight="1" x14ac:dyDescent="0.25"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2:36" ht="12.75" customHeight="1" x14ac:dyDescent="0.25"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2:36" ht="12.75" customHeight="1" x14ac:dyDescent="0.25"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22:36" ht="12.75" customHeight="1" x14ac:dyDescent="0.25"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22:36" ht="12.75" customHeight="1" x14ac:dyDescent="0.25"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22:36" ht="12.75" customHeight="1" x14ac:dyDescent="0.25"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22:36" ht="12.75" customHeight="1" x14ac:dyDescent="0.25"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2:36" ht="12.75" customHeight="1" x14ac:dyDescent="0.25"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2:36" ht="12.75" customHeight="1" x14ac:dyDescent="0.25"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2:36" ht="12.75" customHeight="1" x14ac:dyDescent="0.25"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2:36" ht="12.75" customHeight="1" x14ac:dyDescent="0.25"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2:35" ht="12.75" customHeight="1" x14ac:dyDescent="0.25"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2:35" ht="12.75" customHeight="1" x14ac:dyDescent="0.25"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2:35" ht="12.75" customHeight="1" x14ac:dyDescent="0.25"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2:35" ht="7.5" customHeight="1" x14ac:dyDescent="0.25"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2:35" ht="6.75" customHeight="1" x14ac:dyDescent="0.25"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2:35" ht="12.75" customHeight="1" x14ac:dyDescent="0.25"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2:35" ht="12.75" customHeight="1" x14ac:dyDescent="0.25"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2:35" ht="12.75" customHeight="1" x14ac:dyDescent="0.25"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2:35" ht="12.75" customHeight="1" x14ac:dyDescent="0.25"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2:35" ht="12.75" customHeight="1" x14ac:dyDescent="0.25"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2:35" ht="12.75" customHeight="1" x14ac:dyDescent="0.25"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2:35" ht="12.75" customHeight="1" x14ac:dyDescent="0.25"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2:35" ht="12.75" customHeight="1" x14ac:dyDescent="0.25"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2:35" ht="12.75" customHeight="1" x14ac:dyDescent="0.25"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2:35" ht="12.75" customHeight="1" x14ac:dyDescent="0.25"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2:35" ht="12.75" customHeight="1" x14ac:dyDescent="0.25"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2:35" ht="12.75" customHeight="1" x14ac:dyDescent="0.25"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2:35" ht="12.75" customHeight="1" x14ac:dyDescent="0.25"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2:35" ht="12.75" customHeight="1" x14ac:dyDescent="0.25"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2:35" ht="12.75" customHeight="1" x14ac:dyDescent="0.25"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2:35" ht="12.75" customHeight="1" x14ac:dyDescent="0.25"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2:35" ht="12.75" customHeight="1" x14ac:dyDescent="0.25"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2:35" ht="12.75" customHeight="1" x14ac:dyDescent="0.25"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2:35" ht="12.75" customHeight="1" x14ac:dyDescent="0.25"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2:35" ht="12.75" customHeight="1" x14ac:dyDescent="0.25"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2:35" ht="12.75" customHeight="1" x14ac:dyDescent="0.25"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2:35" ht="9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2:35" ht="8.2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2:35" ht="12.75" customHeight="1" x14ac:dyDescent="0.25"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2:35" ht="12.75" customHeight="1" x14ac:dyDescent="0.25"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2:35" ht="12.75" customHeight="1" x14ac:dyDescent="0.25"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2:35" ht="12.75" customHeight="1" x14ac:dyDescent="0.25"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2:35" ht="12.75" customHeight="1" x14ac:dyDescent="0.25"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2:35" ht="12.75" customHeight="1" x14ac:dyDescent="0.25"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2:35" ht="12.75" customHeight="1" x14ac:dyDescent="0.25"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2:35" ht="12.75" customHeight="1" x14ac:dyDescent="0.25"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2:35" ht="12.75" customHeight="1" x14ac:dyDescent="0.25"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2:35" ht="12.75" customHeight="1" x14ac:dyDescent="0.25"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2:35" ht="12.75" customHeight="1" x14ac:dyDescent="0.25"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2:35" ht="12.75" customHeight="1" x14ac:dyDescent="0.25"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2:35" ht="12.75" customHeight="1" x14ac:dyDescent="0.25"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2:35" ht="12.75" customHeight="1" x14ac:dyDescent="0.25"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2:35" ht="12.75" customHeight="1" x14ac:dyDescent="0.25"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2:35" ht="12.75" customHeight="1" x14ac:dyDescent="0.25"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2:35" ht="12.75" customHeight="1" x14ac:dyDescent="0.25"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2:35" ht="12.75" customHeight="1" x14ac:dyDescent="0.25"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2:35" ht="12.75" customHeight="1" x14ac:dyDescent="0.25"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2:35" ht="12.75" customHeight="1" x14ac:dyDescent="0.25"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2:35" ht="12.75" customHeight="1" x14ac:dyDescent="0.25"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2:35" ht="12.75" customHeight="1" x14ac:dyDescent="0.25"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2:35" ht="12.75" customHeight="1" x14ac:dyDescent="0.25"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2:35" ht="12.75" customHeight="1" x14ac:dyDescent="0.25"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2:35" ht="12.75" customHeight="1" x14ac:dyDescent="0.25"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2:35" ht="12.75" customHeight="1" x14ac:dyDescent="0.25"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2:35" ht="12.75" customHeight="1" x14ac:dyDescent="0.25"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2:35" ht="12.75" customHeight="1" x14ac:dyDescent="0.25"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2:35" ht="12.75" customHeight="1" x14ac:dyDescent="0.25"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2:35" ht="12.75" customHeight="1" x14ac:dyDescent="0.25"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2:35" ht="12.75" customHeight="1" x14ac:dyDescent="0.25"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2:35" ht="12.75" customHeight="1" x14ac:dyDescent="0.25"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2:35" ht="12.75" customHeight="1" x14ac:dyDescent="0.25"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2:35" ht="7.5" customHeight="1" x14ac:dyDescent="0.25"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2:35" ht="12.75" customHeight="1" x14ac:dyDescent="0.25"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2:35" ht="12.75" customHeight="1" x14ac:dyDescent="0.25"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2:35" ht="12.75" customHeight="1" x14ac:dyDescent="0.25"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2:35" ht="12.75" customHeight="1" x14ac:dyDescent="0.25"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2:35" ht="12.75" customHeight="1" x14ac:dyDescent="0.25"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2:35" ht="12.75" customHeight="1" x14ac:dyDescent="0.25"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2:35" ht="12.75" customHeight="1" x14ac:dyDescent="0.25"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2:35" ht="12.75" customHeight="1" x14ac:dyDescent="0.25"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2:35" ht="12.75" customHeight="1" x14ac:dyDescent="0.25"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2:35" ht="12.75" customHeight="1" x14ac:dyDescent="0.25"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2:35" ht="12.75" customHeight="1" x14ac:dyDescent="0.25"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2:35" ht="12.75" customHeight="1" x14ac:dyDescent="0.25"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2:35" ht="12.75" customHeight="1" x14ac:dyDescent="0.25"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2:35" ht="12.75" customHeight="1" x14ac:dyDescent="0.25"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2:35" ht="12.75" customHeight="1" x14ac:dyDescent="0.25"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2:35" ht="12.75" customHeight="1" x14ac:dyDescent="0.25"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2:35" ht="12.75" customHeight="1" x14ac:dyDescent="0.25"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2:35" ht="12.75" customHeight="1" x14ac:dyDescent="0.25"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2:35" ht="12.75" customHeight="1" x14ac:dyDescent="0.25"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2:35" ht="12.75" customHeight="1" x14ac:dyDescent="0.25"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2:35" ht="12.75" customHeight="1" x14ac:dyDescent="0.25"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2:35" ht="12.75" customHeight="1" x14ac:dyDescent="0.25"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2:35" ht="12.75" customHeight="1" x14ac:dyDescent="0.25"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2:35" ht="4.5" customHeight="1" x14ac:dyDescent="0.25"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2:35" ht="12.75" customHeight="1" x14ac:dyDescent="0.25"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2:35" ht="12.75" customHeight="1" x14ac:dyDescent="0.25"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2:35" ht="12.75" customHeight="1" x14ac:dyDescent="0.25"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2:35" ht="12.75" customHeight="1" x14ac:dyDescent="0.25"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2:35" ht="12.75" customHeight="1" x14ac:dyDescent="0.25"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2:35" ht="12.75" customHeight="1" x14ac:dyDescent="0.25"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2:35" ht="12.75" customHeight="1" x14ac:dyDescent="0.25"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2:35" ht="12.75" customHeight="1" x14ac:dyDescent="0.25"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2:35" ht="12.75" customHeight="1" x14ac:dyDescent="0.25"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2:35" ht="12.75" customHeight="1" x14ac:dyDescent="0.25"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2:35" ht="12.75" customHeight="1" x14ac:dyDescent="0.25"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2:35" ht="12.75" customHeight="1" x14ac:dyDescent="0.25"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2:35" ht="12.75" customHeight="1" x14ac:dyDescent="0.25"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2:35" ht="12.75" customHeight="1" x14ac:dyDescent="0.25"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2:35" ht="12.75" customHeight="1" x14ac:dyDescent="0.25"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2:35" ht="12.75" customHeight="1" x14ac:dyDescent="0.25"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2:35" ht="12.75" customHeight="1" x14ac:dyDescent="0.25"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2:35" ht="12.75" customHeight="1" x14ac:dyDescent="0.25"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2:35" ht="12.75" customHeight="1" x14ac:dyDescent="0.25"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2:35" ht="12.75" customHeight="1" x14ac:dyDescent="0.25"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2:35" ht="12.75" customHeight="1" x14ac:dyDescent="0.25"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2:35" ht="12.75" customHeight="1" x14ac:dyDescent="0.25"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2:35" ht="12.75" customHeight="1" x14ac:dyDescent="0.25"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2:35" ht="12.75" customHeight="1" x14ac:dyDescent="0.25"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2:35" ht="12.75" customHeight="1" x14ac:dyDescent="0.25"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2:35" ht="12.75" customHeight="1" x14ac:dyDescent="0.25"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2:35" ht="12.75" customHeight="1" x14ac:dyDescent="0.25"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2:35" ht="12.75" customHeight="1" x14ac:dyDescent="0.25"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2:35" ht="12.75" customHeight="1" x14ac:dyDescent="0.25"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2:35" ht="12.75" customHeight="1" x14ac:dyDescent="0.25"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2:35" ht="12.75" customHeight="1" x14ac:dyDescent="0.25"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2:35" ht="12.75" customHeight="1" x14ac:dyDescent="0.25"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2:35" ht="8.25" customHeight="1" x14ac:dyDescent="0.25"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2:35" ht="5.25" customHeight="1" x14ac:dyDescent="0.25"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2:35" ht="12.75" customHeight="1" x14ac:dyDescent="0.25"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2:35" ht="12.75" customHeight="1" x14ac:dyDescent="0.25"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2:35" ht="12.75" customHeight="1" x14ac:dyDescent="0.25"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2:35" ht="12.75" customHeight="1" x14ac:dyDescent="0.25"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2:35" ht="12.75" customHeight="1" x14ac:dyDescent="0.25"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2:35" ht="12.75" customHeight="1" x14ac:dyDescent="0.25"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2:35" ht="12.75" customHeight="1" x14ac:dyDescent="0.25"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2:35" ht="12.75" customHeight="1" x14ac:dyDescent="0.25"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2:35" ht="12.75" customHeight="1" x14ac:dyDescent="0.25"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2:35" ht="12.75" customHeight="1" x14ac:dyDescent="0.25"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2:35" ht="12.75" customHeight="1" x14ac:dyDescent="0.25"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2:35" ht="12.75" customHeight="1" x14ac:dyDescent="0.25"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2:35" ht="12.75" customHeight="1" x14ac:dyDescent="0.25"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2:35" ht="12.75" customHeight="1" x14ac:dyDescent="0.25"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2:35" ht="12.75" customHeight="1" x14ac:dyDescent="0.25"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2:35" ht="12.75" customHeight="1" x14ac:dyDescent="0.25"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2:35" ht="12.75" customHeight="1" x14ac:dyDescent="0.25"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2:35" ht="12.75" customHeight="1" x14ac:dyDescent="0.25"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2:35" ht="12.75" customHeight="1" x14ac:dyDescent="0.25"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2:35" ht="12.75" customHeight="1" x14ac:dyDescent="0.25"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2:35" ht="12.75" customHeight="1" x14ac:dyDescent="0.25"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2:35" ht="12.75" customHeight="1" x14ac:dyDescent="0.25"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2:35" ht="12.75" customHeight="1" x14ac:dyDescent="0.25"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2:35" ht="12.75" hidden="1" customHeight="1" x14ac:dyDescent="0.25"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2:35" ht="12.75" customHeight="1" x14ac:dyDescent="0.25"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2:35" ht="12.75" customHeight="1" x14ac:dyDescent="0.25"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2:35" ht="12.75" customHeight="1" x14ac:dyDescent="0.25"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2:35" ht="12.75" customHeight="1" x14ac:dyDescent="0.25"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2:35" ht="12.75" customHeight="1" x14ac:dyDescent="0.25"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2:35" ht="12.75" customHeight="1" x14ac:dyDescent="0.25"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2:35" ht="12.75" customHeight="1" x14ac:dyDescent="0.25"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2:35" ht="12.75" customHeight="1" x14ac:dyDescent="0.25"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2:35" ht="12.75" customHeight="1" x14ac:dyDescent="0.25"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2:35" ht="12.75" customHeight="1" x14ac:dyDescent="0.25"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2:35" ht="12.75" customHeight="1" x14ac:dyDescent="0.25"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2:35" ht="12.75" customHeight="1" x14ac:dyDescent="0.25"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2:35" ht="12.75" customHeight="1" x14ac:dyDescent="0.25"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2:35" ht="12.75" customHeight="1" x14ac:dyDescent="0.25"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2:35" ht="12.75" customHeight="1" x14ac:dyDescent="0.25"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2:35" ht="12.75" customHeight="1" x14ac:dyDescent="0.25"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2:35" ht="12.75" customHeight="1" x14ac:dyDescent="0.25"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2:35" ht="12.75" customHeight="1" x14ac:dyDescent="0.25"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2:35" ht="12.75" customHeight="1" x14ac:dyDescent="0.25"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2:35" ht="12.75" customHeight="1" x14ac:dyDescent="0.25"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2:35" ht="12.75" customHeight="1" x14ac:dyDescent="0.25"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2:35" ht="12.75" customHeight="1" x14ac:dyDescent="0.25"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2:35" ht="12.75" customHeight="1" x14ac:dyDescent="0.25"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2:35" ht="12.75" customHeight="1" x14ac:dyDescent="0.25"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2:35" ht="12.75" customHeight="1" x14ac:dyDescent="0.25"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2:35" ht="12.75" customHeight="1" x14ac:dyDescent="0.25"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2:35" ht="12.75" customHeight="1" x14ac:dyDescent="0.25"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2:35" ht="12.75" customHeight="1" x14ac:dyDescent="0.25"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2:35" ht="12.75" customHeight="1" x14ac:dyDescent="0.25"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2:35" ht="12.75" customHeight="1" x14ac:dyDescent="0.25"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2:35" ht="12.75" customHeight="1" x14ac:dyDescent="0.25"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2:35" ht="12.75" customHeight="1" x14ac:dyDescent="0.25"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2:35" ht="12.75" customHeight="1" x14ac:dyDescent="0.25"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2:35" ht="12.75" customHeight="1" x14ac:dyDescent="0.25"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2:35" ht="12.75" customHeight="1" x14ac:dyDescent="0.25"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2:35" ht="12.75" customHeight="1" x14ac:dyDescent="0.25"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2:35" ht="12.75" customHeight="1" x14ac:dyDescent="0.25"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2:35" ht="12.75" customHeight="1" x14ac:dyDescent="0.25"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2:35" ht="12.75" customHeight="1" x14ac:dyDescent="0.25"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2:35" ht="12.75" customHeight="1" x14ac:dyDescent="0.25"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2:35" ht="12.75" customHeight="1" x14ac:dyDescent="0.25"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2:35" ht="12.75" customHeight="1" x14ac:dyDescent="0.25"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2:35" ht="12.75" customHeight="1" x14ac:dyDescent="0.25"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2:35" ht="12.75" customHeight="1" x14ac:dyDescent="0.25"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2:35" ht="12.75" customHeight="1" x14ac:dyDescent="0.25"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2:35" ht="12.75" customHeight="1" x14ac:dyDescent="0.25"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2:35" ht="12.75" customHeight="1" x14ac:dyDescent="0.25"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2:35" ht="12.75" customHeight="1" x14ac:dyDescent="0.25"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2:35" ht="12.75" customHeight="1" x14ac:dyDescent="0.25"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2:35" ht="12.75" customHeight="1" x14ac:dyDescent="0.25"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2:35" ht="12.75" customHeight="1" x14ac:dyDescent="0.25"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2:35" ht="12.75" customHeight="1" x14ac:dyDescent="0.25"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2:35" ht="12.75" customHeight="1" x14ac:dyDescent="0.25"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2:35" ht="12.75" customHeight="1" x14ac:dyDescent="0.25"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2:35" ht="12.75" customHeight="1" x14ac:dyDescent="0.25"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2:35" ht="12.75" customHeight="1" x14ac:dyDescent="0.25"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2:35" ht="12.75" customHeight="1" x14ac:dyDescent="0.25"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2:35" ht="12.75" customHeight="1" x14ac:dyDescent="0.25">
      <c r="V635" s="4"/>
      <c r="W635" s="4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2:35" ht="12.75" customHeight="1" x14ac:dyDescent="0.25">
      <c r="V636" s="4"/>
      <c r="W636" s="4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2:35" ht="12.75" customHeight="1" x14ac:dyDescent="0.25">
      <c r="V637" s="4"/>
      <c r="W637" s="4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2:35" ht="12.75" customHeight="1" x14ac:dyDescent="0.25">
      <c r="V638" s="4"/>
      <c r="W638" s="4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2:35" ht="12.75" customHeight="1" x14ac:dyDescent="0.25"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2:35" ht="12.75" customHeight="1" x14ac:dyDescent="0.25"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2:35" ht="12.75" customHeight="1" x14ac:dyDescent="0.25"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2:35" ht="12.75" customHeight="1" x14ac:dyDescent="0.25"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2:35" ht="12.75" customHeight="1" x14ac:dyDescent="0.25"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2:35" ht="12.75" customHeight="1" x14ac:dyDescent="0.25"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2:35" ht="12.75" customHeight="1" x14ac:dyDescent="0.25"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2:35" ht="12.75" customHeight="1" x14ac:dyDescent="0.25"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2:35" ht="12.75" customHeight="1" x14ac:dyDescent="0.25"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2:35" ht="12.75" customHeight="1" x14ac:dyDescent="0.25"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2:35" ht="12.75" customHeight="1" x14ac:dyDescent="0.25"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2:35" ht="12.75" customHeight="1" x14ac:dyDescent="0.25"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2:35" ht="12.75" customHeight="1" x14ac:dyDescent="0.25"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2:35" ht="12.75" customHeight="1" x14ac:dyDescent="0.25"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2:35" ht="12.75" customHeight="1" x14ac:dyDescent="0.25"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2:35" ht="12.75" customHeight="1" x14ac:dyDescent="0.25"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2:35" ht="12.75" customHeight="1" x14ac:dyDescent="0.25"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2:35" ht="12.75" customHeight="1" x14ac:dyDescent="0.25"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2:35" ht="12.75" customHeight="1" x14ac:dyDescent="0.25"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2:35" ht="12.75" customHeight="1" x14ac:dyDescent="0.25"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2:35" ht="12.75" customHeight="1" x14ac:dyDescent="0.25"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2:35" ht="12.75" customHeight="1" x14ac:dyDescent="0.25"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2:35" ht="12.75" customHeight="1" x14ac:dyDescent="0.25"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2:35" ht="12.75" customHeight="1" x14ac:dyDescent="0.25"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2:35" ht="12.75" customHeight="1" x14ac:dyDescent="0.25"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2:35" ht="12.75" customHeight="1" x14ac:dyDescent="0.25"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2:35" ht="12.75" customHeight="1" x14ac:dyDescent="0.25"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2:35" ht="12.75" customHeight="1" x14ac:dyDescent="0.25"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2:35" ht="12.75" customHeight="1" x14ac:dyDescent="0.25"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2:35" ht="12.75" customHeight="1" x14ac:dyDescent="0.25"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2:35" ht="12.75" customHeight="1" x14ac:dyDescent="0.25"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2:35" ht="12.75" customHeight="1" x14ac:dyDescent="0.25"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2:35" ht="12.75" customHeight="1" x14ac:dyDescent="0.25"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2:35" ht="12.75" customHeight="1" x14ac:dyDescent="0.25"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2:35" ht="12.75" customHeight="1" x14ac:dyDescent="0.25"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2:35" ht="12.75" customHeight="1" x14ac:dyDescent="0.25"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2:35" ht="12.75" customHeight="1" x14ac:dyDescent="0.25"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2:35" ht="12.75" customHeight="1" x14ac:dyDescent="0.25"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2:35" ht="12.75" customHeight="1" x14ac:dyDescent="0.25"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2:35" ht="12.75" customHeight="1" x14ac:dyDescent="0.25"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2:35" ht="12.75" customHeight="1" x14ac:dyDescent="0.25"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2:35" ht="12.75" customHeight="1" x14ac:dyDescent="0.25"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2:35" ht="12.75" customHeight="1" x14ac:dyDescent="0.25"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2:35" ht="12.75" customHeight="1" x14ac:dyDescent="0.25"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2:35" ht="12.75" customHeight="1" x14ac:dyDescent="0.25"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2:35" ht="12.75" customHeight="1" x14ac:dyDescent="0.25"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2:35" ht="12.75" customHeight="1" x14ac:dyDescent="0.25"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2:35" ht="12.75" customHeight="1" x14ac:dyDescent="0.25"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2:35" ht="12.75" customHeight="1" x14ac:dyDescent="0.25"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2:35" ht="12.75" customHeight="1" x14ac:dyDescent="0.25"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2:35" ht="12.75" customHeight="1" x14ac:dyDescent="0.25"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2:35" ht="12.75" customHeight="1" x14ac:dyDescent="0.25"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2:35" ht="12.75" customHeight="1" x14ac:dyDescent="0.25"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2:35" ht="12.75" customHeight="1" x14ac:dyDescent="0.25"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2:35" ht="12.75" customHeight="1" x14ac:dyDescent="0.25"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2:35" ht="12.75" customHeight="1" x14ac:dyDescent="0.25"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2:35" ht="12.75" customHeight="1" x14ac:dyDescent="0.25"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2:35" ht="12.75" customHeight="1" x14ac:dyDescent="0.25"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2:35" ht="12.75" customHeight="1" x14ac:dyDescent="0.25"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2:35" ht="12.75" customHeight="1" x14ac:dyDescent="0.25"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2:35" ht="12.75" customHeight="1" x14ac:dyDescent="0.25"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2:35" ht="12.75" customHeight="1" x14ac:dyDescent="0.25"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2:35" ht="12.75" customHeight="1" x14ac:dyDescent="0.25"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2:35" ht="12.75" customHeight="1" x14ac:dyDescent="0.25"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2:35" ht="12.75" customHeight="1" x14ac:dyDescent="0.25"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2:35" ht="12.75" customHeight="1" x14ac:dyDescent="0.25"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2:35" ht="12.75" customHeight="1" x14ac:dyDescent="0.25"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2:35" ht="12.75" customHeight="1" x14ac:dyDescent="0.25"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2:35" ht="12.75" customHeight="1" x14ac:dyDescent="0.25"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2:35" ht="12.75" customHeight="1" x14ac:dyDescent="0.25"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2:35" ht="12.75" customHeight="1" x14ac:dyDescent="0.25"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2:35" ht="12.75" customHeight="1" x14ac:dyDescent="0.25"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2:35" ht="12.75" customHeight="1" x14ac:dyDescent="0.25"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2:35" ht="12.75" customHeight="1" x14ac:dyDescent="0.25"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2:35" ht="12.75" customHeight="1" x14ac:dyDescent="0.25"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2:35" ht="12.75" customHeight="1" x14ac:dyDescent="0.25"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2:35" ht="12.75" customHeight="1" x14ac:dyDescent="0.25"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2:35" ht="12.75" customHeight="1" x14ac:dyDescent="0.25"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2:35" ht="12.75" customHeight="1" x14ac:dyDescent="0.25"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2:35" ht="12.75" customHeight="1" x14ac:dyDescent="0.25"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2:35" ht="12.75" customHeight="1" x14ac:dyDescent="0.25"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2:35" ht="12.75" customHeight="1" x14ac:dyDescent="0.25"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2:35" ht="12.75" customHeight="1" x14ac:dyDescent="0.25"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2:35" ht="12.75" customHeight="1" x14ac:dyDescent="0.25"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2:35" ht="12.75" customHeight="1" x14ac:dyDescent="0.25"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2:35" ht="12.75" customHeight="1" x14ac:dyDescent="0.25"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2:35" ht="12.75" customHeight="1" x14ac:dyDescent="0.25"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2:35" ht="12.75" customHeight="1" x14ac:dyDescent="0.25"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2:35" ht="12.75" customHeight="1" x14ac:dyDescent="0.25"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2:35" ht="12.75" customHeight="1" x14ac:dyDescent="0.25"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2:35" ht="12.75" customHeight="1" x14ac:dyDescent="0.25"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2:35" ht="12.75" customHeight="1" x14ac:dyDescent="0.25"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2:35" ht="12.75" customHeight="1" x14ac:dyDescent="0.25"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2:35" ht="12.75" customHeight="1" x14ac:dyDescent="0.25"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2:35" ht="12.75" customHeight="1" x14ac:dyDescent="0.25"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2:35" ht="12.75" customHeight="1" x14ac:dyDescent="0.25"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2:35" ht="12.75" customHeight="1" x14ac:dyDescent="0.25"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2:35" ht="12.75" customHeight="1" x14ac:dyDescent="0.25"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2:35" ht="12.75" customHeight="1" x14ac:dyDescent="0.25"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2:35" ht="12.75" customHeight="1" x14ac:dyDescent="0.25"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2:35" ht="12.75" customHeight="1" x14ac:dyDescent="0.25"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2:35" ht="12.75" customHeight="1" x14ac:dyDescent="0.25"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2:35" ht="12.75" customHeight="1" x14ac:dyDescent="0.25"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2:35" ht="12.75" customHeight="1" x14ac:dyDescent="0.25"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2:35" ht="12.75" customHeight="1" x14ac:dyDescent="0.25"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2:35" x14ac:dyDescent="0.25"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2:35" x14ac:dyDescent="0.25"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2:35" x14ac:dyDescent="0.25"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2:35" x14ac:dyDescent="0.25"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2:35" x14ac:dyDescent="0.25"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2:35" x14ac:dyDescent="0.25"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2:35" x14ac:dyDescent="0.25"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2:35" x14ac:dyDescent="0.25"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2:35" x14ac:dyDescent="0.25"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2:35" x14ac:dyDescent="0.25"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2:35" x14ac:dyDescent="0.25"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2:35" x14ac:dyDescent="0.25"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2:35" x14ac:dyDescent="0.25"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2:35" x14ac:dyDescent="0.25"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2:35" x14ac:dyDescent="0.25"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2:35" x14ac:dyDescent="0.25"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2:35" x14ac:dyDescent="0.25"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2:35" x14ac:dyDescent="0.25"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2:35" x14ac:dyDescent="0.25"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2:35" x14ac:dyDescent="0.25"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2:35" x14ac:dyDescent="0.25"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2:35" x14ac:dyDescent="0.25"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2:35" x14ac:dyDescent="0.25"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2:35" x14ac:dyDescent="0.25"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2:35" x14ac:dyDescent="0.25"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2:35" x14ac:dyDescent="0.25"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2:35" x14ac:dyDescent="0.25"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2:35" x14ac:dyDescent="0.25"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2:35" x14ac:dyDescent="0.25"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2:35" x14ac:dyDescent="0.25"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2:35" x14ac:dyDescent="0.25"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2:35" x14ac:dyDescent="0.25"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2:35" x14ac:dyDescent="0.25"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2:35" x14ac:dyDescent="0.25"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2:35" x14ac:dyDescent="0.25"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2:35" x14ac:dyDescent="0.25"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2:35" x14ac:dyDescent="0.25"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2:35" x14ac:dyDescent="0.25"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2:35" x14ac:dyDescent="0.25"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2:35" x14ac:dyDescent="0.25"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2:35" x14ac:dyDescent="0.25"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B911" s="5"/>
      <c r="C911" s="5"/>
      <c r="D911" s="5"/>
      <c r="E911" s="5"/>
      <c r="F911" s="5"/>
      <c r="G911" s="5"/>
      <c r="H911" s="5"/>
      <c r="I911" s="5"/>
      <c r="J911" s="5"/>
      <c r="K911" s="5"/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B912" s="5"/>
      <c r="C912" s="5"/>
      <c r="D912" s="5"/>
      <c r="E912" s="5"/>
      <c r="F912" s="5"/>
      <c r="G912" s="5"/>
      <c r="H912" s="5"/>
      <c r="I912" s="5"/>
      <c r="J912" s="5"/>
      <c r="K912" s="5"/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:35" x14ac:dyDescent="0.25">
      <c r="B913" s="5"/>
      <c r="C913" s="5"/>
      <c r="D913" s="5"/>
      <c r="E913" s="5"/>
      <c r="F913" s="5"/>
      <c r="G913" s="5"/>
      <c r="H913" s="5"/>
      <c r="I913" s="5"/>
      <c r="J913" s="5"/>
      <c r="K913" s="5"/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:35" x14ac:dyDescent="0.25">
      <c r="B914" s="5"/>
      <c r="C914" s="5"/>
      <c r="D914" s="5"/>
      <c r="E914" s="5"/>
      <c r="F914" s="5"/>
      <c r="G914" s="5"/>
      <c r="H914" s="5"/>
      <c r="I914" s="5"/>
      <c r="J914" s="5"/>
      <c r="K914" s="5"/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:35" x14ac:dyDescent="0.25">
      <c r="B915" s="5"/>
      <c r="C915" s="5"/>
      <c r="D915" s="5"/>
      <c r="E915" s="5"/>
      <c r="F915" s="5"/>
      <c r="G915" s="5"/>
      <c r="H915" s="5"/>
      <c r="I915" s="5"/>
      <c r="J915" s="5"/>
      <c r="K915" s="5"/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:35" x14ac:dyDescent="0.25">
      <c r="B916" s="5"/>
      <c r="C916" s="5"/>
      <c r="D916" s="5"/>
      <c r="E916" s="5"/>
      <c r="F916" s="5"/>
      <c r="G916" s="5"/>
      <c r="H916" s="5"/>
      <c r="I916" s="5"/>
      <c r="J916" s="5"/>
      <c r="K916" s="5"/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:35" x14ac:dyDescent="0.25">
      <c r="B917" s="5"/>
      <c r="C917" s="5"/>
      <c r="D917" s="5"/>
      <c r="E917" s="5"/>
      <c r="F917" s="5"/>
      <c r="G917" s="5"/>
      <c r="H917" s="5"/>
      <c r="I917" s="5"/>
      <c r="J917" s="5"/>
      <c r="K917" s="5"/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:35" x14ac:dyDescent="0.25">
      <c r="B918" s="5"/>
      <c r="C918" s="5"/>
      <c r="D918" s="5"/>
      <c r="E918" s="5"/>
      <c r="F918" s="5"/>
      <c r="G918" s="5"/>
      <c r="H918" s="5"/>
      <c r="I918" s="5"/>
      <c r="J918" s="5"/>
      <c r="K918" s="5"/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:35" x14ac:dyDescent="0.25">
      <c r="B919" s="5"/>
      <c r="C919" s="5"/>
      <c r="D919" s="5"/>
      <c r="E919" s="5"/>
      <c r="F919" s="5"/>
      <c r="G919" s="5"/>
      <c r="H919" s="5"/>
      <c r="I919" s="5"/>
      <c r="J919" s="5"/>
      <c r="K919" s="5"/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:35" x14ac:dyDescent="0.25">
      <c r="B920" s="5"/>
      <c r="C920" s="5"/>
      <c r="D920" s="5"/>
      <c r="E920" s="5"/>
      <c r="F920" s="5"/>
      <c r="G920" s="5"/>
      <c r="H920" s="5"/>
      <c r="I920" s="5"/>
      <c r="J920" s="5"/>
      <c r="K920" s="5"/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:35" x14ac:dyDescent="0.25">
      <c r="B921" s="5"/>
      <c r="C921" s="5"/>
      <c r="D921" s="5"/>
      <c r="E921" s="5"/>
      <c r="F921" s="5"/>
      <c r="G921" s="5"/>
      <c r="H921" s="5"/>
      <c r="I921" s="5"/>
      <c r="J921" s="5"/>
      <c r="K921" s="5"/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:35" x14ac:dyDescent="0.25">
      <c r="B922" s="5"/>
      <c r="C922" s="5"/>
      <c r="D922" s="5"/>
      <c r="E922" s="5"/>
      <c r="F922" s="5"/>
      <c r="G922" s="5"/>
      <c r="H922" s="5"/>
      <c r="I922" s="5"/>
      <c r="J922" s="5"/>
      <c r="K922" s="5"/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:35" x14ac:dyDescent="0.25">
      <c r="B923" s="5"/>
      <c r="C923" s="5"/>
      <c r="D923" s="5"/>
      <c r="E923" s="5"/>
      <c r="F923" s="5"/>
      <c r="G923" s="5"/>
      <c r="H923" s="5"/>
      <c r="I923" s="5"/>
      <c r="J923" s="5"/>
      <c r="K923" s="5"/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:35" x14ac:dyDescent="0.25">
      <c r="B924" s="5"/>
      <c r="C924" s="5"/>
      <c r="D924" s="5"/>
      <c r="E924" s="5"/>
      <c r="F924" s="5"/>
      <c r="G924" s="5"/>
      <c r="H924" s="5"/>
      <c r="I924" s="5"/>
      <c r="J924" s="5"/>
      <c r="K924" s="5"/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:35" x14ac:dyDescent="0.25">
      <c r="B925" s="5"/>
      <c r="C925" s="5"/>
      <c r="D925" s="5"/>
      <c r="E925" s="5"/>
      <c r="F925" s="5"/>
      <c r="G925" s="5"/>
      <c r="H925" s="5"/>
      <c r="I925" s="5"/>
      <c r="J925" s="5"/>
      <c r="K925" s="5"/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:35" x14ac:dyDescent="0.25">
      <c r="B926" s="5"/>
      <c r="C926" s="5"/>
      <c r="D926" s="5"/>
      <c r="E926" s="5"/>
      <c r="F926" s="5"/>
      <c r="G926" s="5"/>
      <c r="H926" s="5"/>
      <c r="I926" s="5"/>
      <c r="J926" s="5"/>
      <c r="K926" s="5"/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:35" x14ac:dyDescent="0.25">
      <c r="B927" s="5"/>
      <c r="C927" s="5"/>
      <c r="D927" s="5"/>
      <c r="E927" s="5"/>
      <c r="F927" s="5"/>
      <c r="G927" s="5"/>
      <c r="H927" s="5"/>
      <c r="I927" s="5"/>
      <c r="J927" s="5"/>
      <c r="K927" s="5"/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:35" x14ac:dyDescent="0.25">
      <c r="B928" s="5"/>
      <c r="C928" s="5"/>
      <c r="D928" s="5"/>
      <c r="E928" s="5"/>
      <c r="F928" s="5"/>
      <c r="G928" s="5"/>
      <c r="H928" s="5"/>
      <c r="I928" s="5"/>
      <c r="J928" s="5"/>
      <c r="K928" s="5"/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:35" x14ac:dyDescent="0.25">
      <c r="B929" s="5"/>
      <c r="C929" s="5"/>
      <c r="D929" s="5"/>
      <c r="E929" s="5"/>
      <c r="F929" s="5"/>
      <c r="G929" s="5"/>
      <c r="H929" s="5"/>
      <c r="I929" s="5"/>
      <c r="J929" s="5"/>
      <c r="K929" s="5"/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:35" x14ac:dyDescent="0.25">
      <c r="B930" s="5"/>
      <c r="C930" s="5"/>
      <c r="D930" s="5"/>
      <c r="E930" s="5"/>
      <c r="F930" s="5"/>
      <c r="G930" s="5"/>
      <c r="H930" s="5"/>
      <c r="I930" s="5"/>
      <c r="J930" s="5"/>
      <c r="K930" s="5"/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:35" x14ac:dyDescent="0.25">
      <c r="B931" s="5"/>
      <c r="C931" s="5"/>
      <c r="D931" s="5"/>
      <c r="E931" s="5"/>
      <c r="F931" s="5"/>
      <c r="G931" s="5"/>
      <c r="H931" s="5"/>
      <c r="I931" s="5"/>
      <c r="J931" s="5"/>
      <c r="K931" s="5"/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:35" x14ac:dyDescent="0.25">
      <c r="B932" s="5"/>
      <c r="C932" s="5"/>
      <c r="D932" s="5"/>
      <c r="E932" s="5"/>
      <c r="F932" s="5"/>
      <c r="G932" s="5"/>
      <c r="H932" s="5"/>
      <c r="I932" s="5"/>
      <c r="J932" s="5"/>
      <c r="K932" s="5"/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:35" x14ac:dyDescent="0.25">
      <c r="B933" s="5"/>
      <c r="C933" s="5"/>
      <c r="D933" s="5"/>
      <c r="E933" s="5"/>
      <c r="F933" s="5"/>
      <c r="G933" s="5"/>
      <c r="H933" s="5"/>
      <c r="I933" s="5"/>
      <c r="J933" s="5"/>
      <c r="K933" s="5"/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:35" x14ac:dyDescent="0.25">
      <c r="B934" s="5"/>
      <c r="C934" s="5"/>
      <c r="D934" s="5"/>
      <c r="E934" s="5"/>
      <c r="F934" s="5"/>
      <c r="G934" s="5"/>
      <c r="H934" s="5"/>
      <c r="I934" s="5"/>
      <c r="J934" s="5"/>
      <c r="K934" s="5"/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:35" x14ac:dyDescent="0.25">
      <c r="B935" s="5"/>
      <c r="C935" s="5"/>
      <c r="D935" s="5"/>
      <c r="E935" s="5"/>
      <c r="F935" s="5"/>
      <c r="G935" s="5"/>
      <c r="H935" s="5"/>
      <c r="I935" s="5"/>
      <c r="J935" s="5"/>
      <c r="K935" s="5"/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:35" x14ac:dyDescent="0.25">
      <c r="B936" s="5"/>
      <c r="C936" s="5"/>
      <c r="D936" s="5"/>
      <c r="E936" s="5"/>
      <c r="F936" s="5"/>
      <c r="G936" s="5"/>
      <c r="H936" s="5"/>
      <c r="I936" s="5"/>
      <c r="J936" s="5"/>
      <c r="K936" s="5"/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:35" x14ac:dyDescent="0.25">
      <c r="B937" s="5"/>
      <c r="C937" s="5"/>
      <c r="D937" s="5"/>
      <c r="E937" s="5"/>
      <c r="F937" s="5"/>
      <c r="G937" s="5"/>
      <c r="H937" s="5"/>
      <c r="I937" s="5"/>
      <c r="J937" s="5"/>
      <c r="K937" s="5"/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:35" x14ac:dyDescent="0.25">
      <c r="B938" s="5"/>
      <c r="C938" s="5"/>
      <c r="D938" s="5"/>
      <c r="E938" s="5"/>
      <c r="F938" s="5"/>
      <c r="G938" s="5"/>
      <c r="H938" s="5"/>
      <c r="I938" s="5"/>
      <c r="J938" s="5"/>
      <c r="K938" s="5"/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:35" x14ac:dyDescent="0.25">
      <c r="B939" s="5"/>
      <c r="C939" s="5"/>
      <c r="D939" s="5"/>
      <c r="E939" s="5"/>
      <c r="F939" s="5"/>
      <c r="G939" s="5"/>
      <c r="H939" s="5"/>
      <c r="I939" s="5"/>
      <c r="J939" s="5"/>
      <c r="K939" s="5"/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:35" x14ac:dyDescent="0.25">
      <c r="B940" s="5"/>
      <c r="C940" s="5"/>
      <c r="D940" s="5"/>
      <c r="E940" s="5"/>
      <c r="F940" s="5"/>
      <c r="G940" s="5"/>
      <c r="H940" s="5"/>
      <c r="I940" s="5"/>
      <c r="J940" s="5"/>
      <c r="K940" s="5"/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:35" x14ac:dyDescent="0.25">
      <c r="B941" s="5"/>
      <c r="C941" s="5"/>
      <c r="D941" s="5"/>
      <c r="E941" s="5"/>
      <c r="F941" s="5"/>
      <c r="G941" s="5"/>
      <c r="H941" s="5"/>
      <c r="I941" s="5"/>
      <c r="J941" s="5"/>
      <c r="K941" s="5"/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:35" x14ac:dyDescent="0.25">
      <c r="B942" s="5"/>
      <c r="C942" s="5"/>
      <c r="D942" s="5"/>
      <c r="E942" s="5"/>
      <c r="F942" s="5"/>
      <c r="G942" s="5"/>
      <c r="H942" s="5"/>
      <c r="I942" s="5"/>
      <c r="J942" s="5"/>
      <c r="K942" s="5"/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:35" x14ac:dyDescent="0.25">
      <c r="B943" s="5"/>
      <c r="C943" s="5"/>
      <c r="D943" s="5"/>
      <c r="E943" s="5"/>
      <c r="F943" s="5"/>
      <c r="G943" s="5"/>
      <c r="H943" s="5"/>
      <c r="I943" s="5"/>
      <c r="J943" s="5"/>
      <c r="K943" s="5"/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:35" x14ac:dyDescent="0.25">
      <c r="B944" s="5"/>
      <c r="C944" s="5"/>
      <c r="D944" s="5"/>
      <c r="E944" s="5"/>
      <c r="F944" s="5"/>
      <c r="G944" s="5"/>
      <c r="H944" s="5"/>
      <c r="I944" s="5"/>
      <c r="J944" s="5"/>
      <c r="K944" s="5"/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:35" x14ac:dyDescent="0.25">
      <c r="B945" s="5"/>
      <c r="C945" s="5"/>
      <c r="D945" s="5"/>
      <c r="E945" s="5"/>
      <c r="F945" s="5"/>
      <c r="G945" s="5"/>
      <c r="H945" s="5"/>
      <c r="I945" s="5"/>
      <c r="J945" s="5"/>
      <c r="K945" s="5"/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:35" x14ac:dyDescent="0.25">
      <c r="B946" s="5"/>
      <c r="C946" s="5"/>
      <c r="D946" s="5"/>
      <c r="E946" s="5"/>
      <c r="F946" s="5"/>
      <c r="G946" s="5"/>
      <c r="H946" s="5"/>
      <c r="I946" s="5"/>
      <c r="J946" s="5"/>
      <c r="K946" s="5"/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:35" x14ac:dyDescent="0.25">
      <c r="B947" s="5"/>
      <c r="C947" s="5"/>
      <c r="D947" s="5"/>
      <c r="E947" s="5"/>
      <c r="F947" s="5"/>
      <c r="G947" s="5"/>
      <c r="H947" s="5"/>
      <c r="I947" s="5"/>
      <c r="J947" s="5"/>
      <c r="K947" s="5"/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:35" x14ac:dyDescent="0.25">
      <c r="B948" s="5"/>
      <c r="C948" s="5"/>
      <c r="D948" s="5"/>
      <c r="E948" s="5"/>
      <c r="F948" s="5"/>
      <c r="G948" s="5"/>
      <c r="H948" s="5"/>
      <c r="I948" s="5"/>
      <c r="J948" s="5"/>
      <c r="K948" s="5"/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:35" x14ac:dyDescent="0.25">
      <c r="B949" s="5"/>
      <c r="C949" s="5"/>
      <c r="D949" s="5"/>
      <c r="E949" s="5"/>
      <c r="F949" s="5"/>
      <c r="G949" s="5"/>
      <c r="H949" s="5"/>
      <c r="I949" s="5"/>
      <c r="J949" s="5"/>
      <c r="K949" s="5"/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:35" x14ac:dyDescent="0.25">
      <c r="B950" s="5"/>
      <c r="C950" s="5"/>
      <c r="D950" s="5"/>
      <c r="E950" s="5"/>
      <c r="F950" s="5"/>
      <c r="G950" s="5"/>
      <c r="H950" s="5"/>
      <c r="I950" s="5"/>
      <c r="J950" s="5"/>
      <c r="K950" s="5"/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:35" x14ac:dyDescent="0.25">
      <c r="B951" s="5"/>
      <c r="C951" s="5"/>
      <c r="D951" s="5"/>
      <c r="E951" s="5"/>
      <c r="F951" s="5"/>
      <c r="G951" s="5"/>
      <c r="H951" s="5"/>
      <c r="I951" s="5"/>
      <c r="J951" s="5"/>
      <c r="K951" s="5"/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:35" x14ac:dyDescent="0.25">
      <c r="B952" s="5"/>
      <c r="C952" s="5"/>
      <c r="D952" s="5"/>
      <c r="E952" s="5"/>
      <c r="F952" s="5"/>
      <c r="G952" s="5"/>
      <c r="H952" s="5"/>
      <c r="I952" s="5"/>
      <c r="J952" s="5"/>
      <c r="K952" s="5"/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:35" x14ac:dyDescent="0.25">
      <c r="B953" s="5"/>
      <c r="C953" s="5"/>
      <c r="D953" s="5"/>
      <c r="E953" s="5"/>
      <c r="F953" s="5"/>
      <c r="G953" s="5"/>
      <c r="H953" s="5"/>
      <c r="I953" s="5"/>
      <c r="J953" s="5"/>
      <c r="K953" s="5"/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:35" x14ac:dyDescent="0.25">
      <c r="B954" s="5"/>
      <c r="C954" s="5"/>
      <c r="D954" s="5"/>
      <c r="E954" s="5"/>
      <c r="F954" s="5"/>
      <c r="G954" s="5"/>
      <c r="H954" s="5"/>
      <c r="I954" s="5"/>
      <c r="J954" s="5"/>
      <c r="K954" s="5"/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:35" x14ac:dyDescent="0.25">
      <c r="B955" s="5"/>
      <c r="C955" s="5"/>
      <c r="D955" s="5"/>
      <c r="E955" s="5"/>
      <c r="F955" s="5"/>
      <c r="G955" s="5"/>
      <c r="H955" s="5"/>
      <c r="I955" s="5"/>
      <c r="J955" s="5"/>
      <c r="K955" s="5"/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:35" x14ac:dyDescent="0.25">
      <c r="B956" s="5"/>
      <c r="C956" s="5"/>
      <c r="D956" s="5"/>
      <c r="E956" s="5"/>
      <c r="F956" s="5"/>
      <c r="G956" s="5"/>
      <c r="H956" s="5"/>
      <c r="I956" s="5"/>
      <c r="J956" s="5"/>
      <c r="K956" s="5"/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:35" x14ac:dyDescent="0.25">
      <c r="B957" s="5"/>
      <c r="C957" s="5"/>
      <c r="D957" s="5"/>
      <c r="E957" s="5"/>
      <c r="F957" s="5"/>
      <c r="G957" s="5"/>
      <c r="H957" s="5"/>
      <c r="I957" s="5"/>
      <c r="J957" s="5"/>
      <c r="K957" s="5"/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:35" x14ac:dyDescent="0.25">
      <c r="B958" s="5"/>
      <c r="C958" s="5"/>
      <c r="D958" s="5"/>
      <c r="E958" s="5"/>
      <c r="F958" s="5"/>
      <c r="G958" s="5"/>
      <c r="H958" s="5"/>
      <c r="I958" s="5"/>
      <c r="J958" s="5"/>
      <c r="K958" s="5"/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:35" x14ac:dyDescent="0.25">
      <c r="B959" s="5"/>
      <c r="C959" s="5"/>
      <c r="D959" s="5"/>
      <c r="E959" s="5"/>
      <c r="F959" s="5"/>
      <c r="G959" s="5"/>
      <c r="H959" s="5"/>
      <c r="I959" s="5"/>
      <c r="J959" s="5"/>
      <c r="K959" s="5"/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:35" x14ac:dyDescent="0.25">
      <c r="B960" s="5"/>
      <c r="C960" s="5"/>
      <c r="D960" s="5"/>
      <c r="E960" s="5"/>
      <c r="F960" s="5"/>
      <c r="G960" s="5"/>
      <c r="H960" s="5"/>
      <c r="I960" s="5"/>
      <c r="J960" s="5"/>
      <c r="K960" s="5"/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:35" x14ac:dyDescent="0.25">
      <c r="B961" s="5"/>
      <c r="C961" s="5"/>
      <c r="D961" s="5"/>
      <c r="E961" s="5"/>
      <c r="F961" s="5"/>
      <c r="G961" s="5"/>
      <c r="H961" s="5"/>
      <c r="I961" s="5"/>
      <c r="J961" s="5"/>
      <c r="K961" s="5"/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:35" x14ac:dyDescent="0.25">
      <c r="B962" s="5"/>
      <c r="C962" s="5"/>
      <c r="D962" s="5"/>
      <c r="E962" s="5"/>
      <c r="F962" s="5"/>
      <c r="G962" s="5"/>
      <c r="H962" s="5"/>
      <c r="I962" s="5"/>
      <c r="J962" s="5"/>
      <c r="K962" s="5"/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:35" x14ac:dyDescent="0.25">
      <c r="B963" s="5"/>
      <c r="C963" s="5"/>
      <c r="D963" s="5"/>
      <c r="E963" s="5"/>
      <c r="F963" s="5"/>
      <c r="G963" s="5"/>
      <c r="H963" s="5"/>
      <c r="I963" s="5"/>
      <c r="J963" s="5"/>
      <c r="K963" s="5"/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:35" x14ac:dyDescent="0.25">
      <c r="B964" s="5"/>
      <c r="C964" s="5"/>
      <c r="D964" s="5"/>
      <c r="E964" s="5"/>
      <c r="F964" s="5"/>
      <c r="G964" s="5"/>
      <c r="H964" s="5"/>
      <c r="I964" s="5"/>
      <c r="J964" s="5"/>
      <c r="K964" s="5"/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:35" x14ac:dyDescent="0.25">
      <c r="B965" s="5"/>
      <c r="C965" s="5"/>
      <c r="D965" s="5"/>
      <c r="E965" s="5"/>
      <c r="F965" s="5"/>
      <c r="G965" s="5"/>
      <c r="H965" s="5"/>
      <c r="I965" s="5"/>
      <c r="J965" s="5"/>
      <c r="K965" s="5"/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:35" x14ac:dyDescent="0.25">
      <c r="B966" s="5"/>
      <c r="C966" s="5"/>
      <c r="D966" s="5"/>
      <c r="E966" s="5"/>
      <c r="F966" s="5"/>
      <c r="G966" s="5"/>
      <c r="H966" s="5"/>
      <c r="I966" s="5"/>
      <c r="J966" s="5"/>
      <c r="K966" s="5"/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:35" x14ac:dyDescent="0.25">
      <c r="B967" s="5"/>
      <c r="C967" s="5"/>
      <c r="D967" s="5"/>
      <c r="E967" s="5"/>
      <c r="F967" s="5"/>
      <c r="G967" s="5"/>
      <c r="H967" s="5"/>
      <c r="I967" s="5"/>
      <c r="J967" s="5"/>
      <c r="K967" s="5"/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:35" x14ac:dyDescent="0.25">
      <c r="B968" s="5"/>
      <c r="C968" s="5"/>
      <c r="D968" s="5"/>
      <c r="E968" s="5"/>
      <c r="F968" s="5"/>
      <c r="G968" s="5"/>
      <c r="H968" s="5"/>
      <c r="I968" s="5"/>
      <c r="J968" s="5"/>
      <c r="K968" s="5"/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:35" x14ac:dyDescent="0.25">
      <c r="B969" s="5"/>
      <c r="C969" s="5"/>
      <c r="D969" s="5"/>
      <c r="E969" s="5"/>
      <c r="F969" s="5"/>
      <c r="G969" s="5"/>
      <c r="H969" s="5"/>
      <c r="I969" s="5"/>
      <c r="J969" s="5"/>
      <c r="K969" s="5"/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:35" x14ac:dyDescent="0.25">
      <c r="B970" s="5"/>
      <c r="C970" s="5"/>
      <c r="D970" s="5"/>
      <c r="E970" s="5"/>
      <c r="F970" s="5"/>
      <c r="G970" s="5"/>
      <c r="H970" s="5"/>
      <c r="I970" s="5"/>
      <c r="J970" s="5"/>
      <c r="K970" s="5"/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:35" x14ac:dyDescent="0.25">
      <c r="B971" s="5"/>
      <c r="C971" s="5"/>
      <c r="D971" s="5"/>
      <c r="E971" s="5"/>
      <c r="F971" s="5"/>
      <c r="G971" s="5"/>
      <c r="H971" s="5"/>
      <c r="I971" s="5"/>
      <c r="J971" s="5"/>
      <c r="K971" s="5"/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:35" x14ac:dyDescent="0.25">
      <c r="B972" s="5"/>
      <c r="C972" s="5"/>
      <c r="D972" s="5"/>
      <c r="E972" s="5"/>
      <c r="F972" s="5"/>
      <c r="G972" s="5"/>
      <c r="H972" s="5"/>
      <c r="I972" s="5"/>
      <c r="J972" s="5"/>
      <c r="K972" s="5"/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:35" x14ac:dyDescent="0.25">
      <c r="B973" s="5"/>
      <c r="C973" s="5"/>
      <c r="D973" s="5"/>
      <c r="E973" s="5"/>
      <c r="F973" s="5"/>
      <c r="G973" s="5"/>
      <c r="H973" s="5"/>
      <c r="I973" s="5"/>
      <c r="J973" s="5"/>
      <c r="K973" s="5"/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:35" x14ac:dyDescent="0.25">
      <c r="B974" s="5"/>
      <c r="C974" s="5"/>
      <c r="D974" s="5"/>
      <c r="E974" s="5"/>
      <c r="F974" s="5"/>
      <c r="G974" s="5"/>
      <c r="H974" s="5"/>
      <c r="I974" s="5"/>
      <c r="J974" s="5"/>
      <c r="K974" s="5"/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:35" x14ac:dyDescent="0.25">
      <c r="B975" s="5"/>
      <c r="C975" s="5"/>
      <c r="D975" s="5"/>
      <c r="E975" s="5"/>
      <c r="F975" s="5"/>
      <c r="G975" s="5"/>
      <c r="H975" s="5"/>
      <c r="I975" s="5"/>
      <c r="J975" s="5"/>
      <c r="K975" s="5"/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:35" x14ac:dyDescent="0.25">
      <c r="B976" s="5"/>
      <c r="C976" s="5"/>
      <c r="D976" s="5"/>
      <c r="E976" s="5"/>
      <c r="F976" s="5"/>
      <c r="G976" s="5"/>
      <c r="H976" s="5"/>
      <c r="I976" s="5"/>
      <c r="J976" s="5"/>
      <c r="K976" s="5"/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:35" x14ac:dyDescent="0.25">
      <c r="B977" s="5"/>
      <c r="C977" s="5"/>
      <c r="D977" s="5"/>
      <c r="E977" s="5"/>
      <c r="F977" s="5"/>
      <c r="G977" s="5"/>
      <c r="H977" s="5"/>
      <c r="I977" s="5"/>
      <c r="J977" s="5"/>
      <c r="K977" s="5"/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:35" x14ac:dyDescent="0.25">
      <c r="B978" s="5"/>
      <c r="C978" s="5"/>
      <c r="D978" s="5"/>
      <c r="E978" s="5"/>
      <c r="F978" s="5"/>
      <c r="G978" s="5"/>
      <c r="H978" s="5"/>
      <c r="I978" s="5"/>
      <c r="J978" s="5"/>
      <c r="K978" s="5"/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:35" x14ac:dyDescent="0.25">
      <c r="B979" s="5"/>
      <c r="C979" s="5"/>
      <c r="D979" s="5"/>
      <c r="E979" s="5"/>
      <c r="F979" s="5"/>
      <c r="G979" s="5"/>
      <c r="H979" s="5"/>
      <c r="I979" s="5"/>
      <c r="J979" s="5"/>
      <c r="K979" s="5"/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:35" x14ac:dyDescent="0.25">
      <c r="B980" s="5"/>
      <c r="C980" s="5"/>
      <c r="D980" s="5"/>
      <c r="E980" s="5"/>
      <c r="F980" s="5"/>
      <c r="G980" s="5"/>
      <c r="H980" s="5"/>
      <c r="I980" s="5"/>
      <c r="J980" s="5"/>
      <c r="K980" s="5"/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:35" x14ac:dyDescent="0.25">
      <c r="B981" s="5"/>
      <c r="C981" s="5"/>
      <c r="D981" s="5"/>
      <c r="E981" s="5"/>
      <c r="F981" s="5"/>
      <c r="G981" s="5"/>
      <c r="H981" s="5"/>
      <c r="I981" s="5"/>
      <c r="J981" s="5"/>
      <c r="K981" s="5"/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:35" x14ac:dyDescent="0.25">
      <c r="B982" s="5"/>
      <c r="C982" s="5"/>
      <c r="D982" s="5"/>
      <c r="E982" s="5"/>
      <c r="F982" s="5"/>
      <c r="G982" s="5"/>
      <c r="H982" s="5"/>
      <c r="I982" s="5"/>
      <c r="J982" s="5"/>
      <c r="K982" s="5"/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:35" x14ac:dyDescent="0.25">
      <c r="B983" s="5"/>
      <c r="C983" s="5"/>
      <c r="D983" s="5"/>
      <c r="E983" s="5"/>
      <c r="F983" s="5"/>
      <c r="G983" s="5"/>
      <c r="H983" s="5"/>
      <c r="I983" s="5"/>
      <c r="J983" s="5"/>
      <c r="K983" s="5"/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:35" x14ac:dyDescent="0.25">
      <c r="B984" s="5"/>
      <c r="C984" s="5"/>
      <c r="D984" s="5"/>
      <c r="E984" s="5"/>
      <c r="F984" s="5"/>
      <c r="G984" s="5"/>
      <c r="H984" s="5"/>
      <c r="I984" s="5"/>
      <c r="J984" s="5"/>
      <c r="K984" s="5"/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:35" x14ac:dyDescent="0.25">
      <c r="B985" s="5"/>
      <c r="C985" s="5"/>
      <c r="D985" s="5"/>
      <c r="E985" s="5"/>
      <c r="F985" s="5"/>
      <c r="G985" s="5"/>
      <c r="H985" s="5"/>
      <c r="I985" s="5"/>
      <c r="J985" s="5"/>
      <c r="K985" s="5"/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:35" x14ac:dyDescent="0.25">
      <c r="B986" s="5"/>
      <c r="C986" s="5"/>
      <c r="D986" s="5"/>
      <c r="E986" s="5"/>
      <c r="F986" s="5"/>
      <c r="G986" s="5"/>
      <c r="H986" s="5"/>
      <c r="I986" s="5"/>
      <c r="J986" s="5"/>
      <c r="K986" s="5"/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:35" x14ac:dyDescent="0.25">
      <c r="B987" s="5"/>
      <c r="C987" s="5"/>
      <c r="D987" s="5"/>
      <c r="E987" s="5"/>
      <c r="F987" s="5"/>
      <c r="G987" s="5"/>
      <c r="H987" s="5"/>
      <c r="I987" s="5"/>
      <c r="J987" s="5"/>
      <c r="K987" s="5"/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:35" x14ac:dyDescent="0.25">
      <c r="B988" s="5"/>
      <c r="C988" s="5"/>
      <c r="D988" s="5"/>
      <c r="E988" s="5"/>
      <c r="F988" s="5"/>
      <c r="G988" s="5"/>
      <c r="H988" s="5"/>
      <c r="I988" s="5"/>
      <c r="J988" s="5"/>
      <c r="K988" s="5"/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:35" x14ac:dyDescent="0.25">
      <c r="B989" s="5"/>
      <c r="C989" s="5"/>
      <c r="D989" s="5"/>
      <c r="E989" s="5"/>
      <c r="F989" s="5"/>
      <c r="G989" s="5"/>
      <c r="H989" s="5"/>
      <c r="I989" s="5"/>
      <c r="J989" s="5"/>
      <c r="K989" s="5"/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:35" x14ac:dyDescent="0.25">
      <c r="B990" s="5"/>
      <c r="C990" s="5"/>
      <c r="D990" s="5"/>
      <c r="E990" s="5"/>
      <c r="F990" s="5"/>
      <c r="G990" s="5"/>
      <c r="H990" s="5"/>
      <c r="I990" s="5"/>
      <c r="J990" s="5"/>
      <c r="K990" s="5"/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:35" x14ac:dyDescent="0.25">
      <c r="B991" s="5"/>
      <c r="C991" s="5"/>
      <c r="D991" s="5"/>
      <c r="E991" s="5"/>
      <c r="F991" s="5"/>
      <c r="G991" s="5"/>
      <c r="H991" s="5"/>
      <c r="I991" s="5"/>
      <c r="J991" s="5"/>
      <c r="K991" s="5"/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:35" x14ac:dyDescent="0.25">
      <c r="B992" s="5"/>
      <c r="C992" s="5"/>
      <c r="D992" s="5"/>
      <c r="E992" s="5"/>
      <c r="F992" s="5"/>
      <c r="G992" s="5"/>
      <c r="H992" s="5"/>
      <c r="I992" s="5"/>
      <c r="J992" s="5"/>
      <c r="K992" s="5"/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:35" x14ac:dyDescent="0.25">
      <c r="B993" s="5"/>
      <c r="C993" s="5"/>
      <c r="D993" s="5"/>
      <c r="E993" s="5"/>
      <c r="F993" s="5"/>
      <c r="G993" s="5"/>
      <c r="H993" s="5"/>
      <c r="I993" s="5"/>
      <c r="J993" s="5"/>
      <c r="K993" s="5"/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:35" x14ac:dyDescent="0.25">
      <c r="B994" s="5"/>
      <c r="C994" s="5"/>
      <c r="D994" s="5"/>
      <c r="E994" s="5"/>
      <c r="F994" s="5"/>
      <c r="G994" s="5"/>
      <c r="H994" s="5"/>
      <c r="I994" s="5"/>
      <c r="J994" s="5"/>
      <c r="K994" s="5"/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:35" x14ac:dyDescent="0.25">
      <c r="B995" s="5"/>
      <c r="C995" s="5"/>
      <c r="D995" s="5"/>
      <c r="E995" s="5"/>
      <c r="F995" s="5"/>
      <c r="G995" s="5"/>
      <c r="H995" s="5"/>
      <c r="I995" s="5"/>
      <c r="J995" s="5"/>
      <c r="K995" s="5"/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:35" x14ac:dyDescent="0.25">
      <c r="B996" s="5"/>
      <c r="C996" s="5"/>
      <c r="D996" s="5"/>
      <c r="E996" s="5"/>
      <c r="F996" s="5"/>
      <c r="G996" s="5"/>
      <c r="H996" s="5"/>
      <c r="I996" s="5"/>
      <c r="J996" s="5"/>
      <c r="K996" s="5"/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:35" x14ac:dyDescent="0.25">
      <c r="B997" s="5"/>
      <c r="C997" s="5"/>
      <c r="D997" s="5"/>
      <c r="E997" s="5"/>
      <c r="F997" s="5"/>
      <c r="G997" s="5"/>
      <c r="H997" s="5"/>
      <c r="I997" s="5"/>
      <c r="J997" s="5"/>
      <c r="K997" s="5"/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:35" x14ac:dyDescent="0.25">
      <c r="B998" s="5"/>
      <c r="C998" s="5"/>
      <c r="D998" s="5"/>
      <c r="E998" s="5"/>
      <c r="F998" s="5"/>
      <c r="G998" s="5"/>
      <c r="H998" s="5"/>
      <c r="I998" s="5"/>
      <c r="J998" s="5"/>
      <c r="K998" s="5"/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:35" x14ac:dyDescent="0.25">
      <c r="B999" s="5"/>
      <c r="C999" s="5"/>
      <c r="D999" s="5"/>
      <c r="E999" s="5"/>
      <c r="F999" s="5"/>
      <c r="G999" s="5"/>
      <c r="H999" s="5"/>
      <c r="I999" s="5"/>
      <c r="J999" s="5"/>
      <c r="K999" s="5"/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:35" x14ac:dyDescent="0.25"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:35" x14ac:dyDescent="0.25"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:35" x14ac:dyDescent="0.25"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:35" x14ac:dyDescent="0.25"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:35" x14ac:dyDescent="0.25"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:35" x14ac:dyDescent="0.25"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:35" x14ac:dyDescent="0.25"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:35" x14ac:dyDescent="0.25"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:35" x14ac:dyDescent="0.25"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:35" x14ac:dyDescent="0.25"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:35" x14ac:dyDescent="0.25"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:35" x14ac:dyDescent="0.25"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:35" x14ac:dyDescent="0.25"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:35" x14ac:dyDescent="0.25"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:35" x14ac:dyDescent="0.25"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:35" x14ac:dyDescent="0.25"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:35" x14ac:dyDescent="0.25"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:35" x14ac:dyDescent="0.25"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:35" x14ac:dyDescent="0.25"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:35" x14ac:dyDescent="0.25"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:35" x14ac:dyDescent="0.25"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:35" x14ac:dyDescent="0.25"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:35" x14ac:dyDescent="0.25"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:35" x14ac:dyDescent="0.25"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:35" x14ac:dyDescent="0.25"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:35" x14ac:dyDescent="0.25"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:35" x14ac:dyDescent="0.25"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:35" x14ac:dyDescent="0.25"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:35" x14ac:dyDescent="0.25"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:35" x14ac:dyDescent="0.25"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:35" x14ac:dyDescent="0.25"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:35" x14ac:dyDescent="0.25"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:35" x14ac:dyDescent="0.25"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:35" x14ac:dyDescent="0.25"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:35" x14ac:dyDescent="0.25"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:35" x14ac:dyDescent="0.25"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:35" x14ac:dyDescent="0.25"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:35" x14ac:dyDescent="0.25"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:35" x14ac:dyDescent="0.25"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:35" x14ac:dyDescent="0.25"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:35" x14ac:dyDescent="0.25"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:35" x14ac:dyDescent="0.25"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:35" x14ac:dyDescent="0.25"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:35" x14ac:dyDescent="0.25"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:35" x14ac:dyDescent="0.25"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:35" x14ac:dyDescent="0.25"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:35" x14ac:dyDescent="0.25"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:35" x14ac:dyDescent="0.25"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:35" x14ac:dyDescent="0.25"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:35" x14ac:dyDescent="0.25"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:35" x14ac:dyDescent="0.25"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:35" x14ac:dyDescent="0.25"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:35" x14ac:dyDescent="0.25"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:35" x14ac:dyDescent="0.25"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:35" x14ac:dyDescent="0.25"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:35" x14ac:dyDescent="0.25"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:35" x14ac:dyDescent="0.25"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:35" x14ac:dyDescent="0.25"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:35" x14ac:dyDescent="0.25"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:35" x14ac:dyDescent="0.25"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:35" x14ac:dyDescent="0.25"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:35" x14ac:dyDescent="0.25"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:35" x14ac:dyDescent="0.25"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:35" x14ac:dyDescent="0.25"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:35" x14ac:dyDescent="0.25"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:35" x14ac:dyDescent="0.25"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:35" x14ac:dyDescent="0.25"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:35" x14ac:dyDescent="0.25"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:35" x14ac:dyDescent="0.25"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:35" x14ac:dyDescent="0.25"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:35" x14ac:dyDescent="0.25"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:35" x14ac:dyDescent="0.25"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:35" x14ac:dyDescent="0.25"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:35" x14ac:dyDescent="0.25"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:35" x14ac:dyDescent="0.25"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:35" x14ac:dyDescent="0.25"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:35" x14ac:dyDescent="0.25"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:35" x14ac:dyDescent="0.25"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:35" x14ac:dyDescent="0.25"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:35" x14ac:dyDescent="0.25"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:35" x14ac:dyDescent="0.25"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:35" x14ac:dyDescent="0.25"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:35" x14ac:dyDescent="0.25"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:35" x14ac:dyDescent="0.25"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:35" x14ac:dyDescent="0.25"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V1084" s="72"/>
      <c r="W1084" s="72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:35" x14ac:dyDescent="0.25"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V1085" s="72"/>
      <c r="W1085" s="72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:35" x14ac:dyDescent="0.25">
      <c r="V1086" s="72"/>
      <c r="W1086" s="72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:35" x14ac:dyDescent="0.25">
      <c r="V1087" s="72"/>
      <c r="W1087" s="72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  <row r="1136" spans="22:35" x14ac:dyDescent="0.25">
      <c r="V1136" s="4"/>
      <c r="W1136" s="4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</row>
    <row r="1137" spans="22:35" x14ac:dyDescent="0.25">
      <c r="V1137" s="4"/>
      <c r="W1137" s="4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</row>
    <row r="1138" spans="22:35" x14ac:dyDescent="0.25">
      <c r="V1138" s="4"/>
      <c r="W1138" s="4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</row>
    <row r="1139" spans="22:35" x14ac:dyDescent="0.25">
      <c r="V1139" s="4"/>
      <c r="W1139" s="4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</row>
  </sheetData>
  <mergeCells count="2">
    <mergeCell ref="E75:G75"/>
    <mergeCell ref="E95:G95"/>
  </mergeCells>
  <printOptions gridLinesSet="0"/>
  <pageMargins left="0.23622047244094491" right="0" top="0.71" bottom="0.82" header="0.15748031496062992" footer="0.51181102362204722"/>
  <pageSetup paperSize="9" firstPageNumber="0" orientation="portrait" useFirstPageNumber="1" horizontalDpi="300" verticalDpi="4294967292" r:id="rId1"/>
  <headerFooter alignWithMargins="0"/>
  <rowBreaks count="4" manualBreakCount="4">
    <brk id="56" max="10" man="1"/>
    <brk id="113" max="10" man="1"/>
    <brk id="577" max="16383" man="1"/>
    <brk id="742" max="65535" man="1"/>
  </rowBreaks>
  <colBreaks count="1" manualBreakCount="1">
    <brk id="11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"/>
  <dimension ref="A1:AK1135"/>
  <sheetViews>
    <sheetView showGridLines="0" zoomScaleNormal="100" zoomScaleSheetLayoutView="100" workbookViewId="0"/>
  </sheetViews>
  <sheetFormatPr baseColWidth="10" defaultColWidth="11.44140625" defaultRowHeight="12.6" x14ac:dyDescent="0.25"/>
  <cols>
    <col min="1" max="1" width="4.6640625" style="3" customWidth="1"/>
    <col min="2" max="2" width="8.109375" style="3" customWidth="1"/>
    <col min="3" max="11" width="6.88671875" style="3" customWidth="1"/>
    <col min="12" max="13" width="6.88671875" style="4" customWidth="1"/>
    <col min="14" max="14" width="6.88671875" style="5" customWidth="1"/>
    <col min="15" max="15" width="10.44140625" style="5" hidden="1" customWidth="1"/>
    <col min="16" max="25" width="0" style="5" hidden="1" customWidth="1"/>
    <col min="26" max="41" width="0" style="3" hidden="1" customWidth="1"/>
    <col min="42" max="16384" width="11.44140625" style="3"/>
  </cols>
  <sheetData>
    <row r="1" spans="1:37" ht="13.8" x14ac:dyDescent="0.25">
      <c r="B1" s="57" t="s">
        <v>61</v>
      </c>
      <c r="G1" s="8"/>
      <c r="H1" s="8"/>
      <c r="I1" s="153">
        <f>X4</f>
        <v>43720</v>
      </c>
      <c r="J1" s="152"/>
      <c r="K1" s="151"/>
      <c r="L1" s="151"/>
      <c r="M1" s="5"/>
      <c r="U1" s="4"/>
      <c r="V1" s="4"/>
      <c r="W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7" ht="13.2" thickBot="1" x14ac:dyDescent="0.3">
      <c r="L2" s="3"/>
      <c r="M2" s="3"/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7" ht="13.2" thickTop="1" x14ac:dyDescent="0.25">
      <c r="B3" s="73">
        <f>X4</f>
        <v>43720</v>
      </c>
      <c r="C3" s="367" t="s">
        <v>162</v>
      </c>
      <c r="D3" s="365" t="s">
        <v>163</v>
      </c>
      <c r="E3" s="365" t="s">
        <v>164</v>
      </c>
      <c r="F3" s="365" t="s">
        <v>165</v>
      </c>
      <c r="G3" s="365" t="s">
        <v>166</v>
      </c>
      <c r="H3" s="365" t="s">
        <v>167</v>
      </c>
      <c r="I3" s="365" t="s">
        <v>168</v>
      </c>
      <c r="J3" s="365" t="s">
        <v>169</v>
      </c>
      <c r="K3" s="365" t="s">
        <v>170</v>
      </c>
      <c r="L3" s="365" t="s">
        <v>171</v>
      </c>
      <c r="M3" s="365" t="s">
        <v>172</v>
      </c>
      <c r="N3" s="365" t="s">
        <v>173</v>
      </c>
      <c r="Q3" s="86"/>
      <c r="R3" s="86"/>
      <c r="S3" s="86"/>
      <c r="V3" s="15"/>
      <c r="W3" s="15"/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7" ht="13.2" thickBot="1" x14ac:dyDescent="0.3">
      <c r="B4" s="25"/>
      <c r="C4" s="368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Q4" s="86"/>
      <c r="R4" s="86"/>
      <c r="S4" s="86"/>
      <c r="V4" s="15"/>
      <c r="W4" s="15"/>
      <c r="X4" s="6">
        <f>'DebitVL sens 1'!N3</f>
        <v>43720</v>
      </c>
      <c r="Y4" s="6">
        <f>'DebitVL sens 1'!O3</f>
        <v>43721</v>
      </c>
      <c r="Z4" s="6">
        <f>'DebitVL sens 1'!P3</f>
        <v>43722</v>
      </c>
      <c r="AA4" s="6">
        <f>'DebitVL sens 1'!Q3</f>
        <v>43723</v>
      </c>
      <c r="AB4" s="6">
        <f>'DebitVL sens 1'!R3</f>
        <v>43724</v>
      </c>
      <c r="AC4" s="6">
        <f>'DebitVL sens 1'!S3</f>
        <v>43725</v>
      </c>
      <c r="AD4" s="6">
        <f>'DebitVL sens 1'!T3</f>
        <v>43726</v>
      </c>
      <c r="AE4" s="6">
        <f>'DebitVL sens 1'!U3</f>
        <v>0</v>
      </c>
      <c r="AF4" s="6">
        <f>'DebitVL sens 1'!V3</f>
        <v>559</v>
      </c>
      <c r="AG4" s="6">
        <f>'DebitVL sens 1'!W3</f>
        <v>234</v>
      </c>
      <c r="AH4" s="6" t="str">
        <f>'DebitVL sens 1'!X3</f>
        <v>Aucun Commentaire</v>
      </c>
      <c r="AI4" s="5"/>
      <c r="AJ4" s="5"/>
    </row>
    <row r="5" spans="1:37" ht="13.8" thickTop="1" x14ac:dyDescent="0.25">
      <c r="B5" s="16" t="s">
        <v>21</v>
      </c>
      <c r="C5" s="155">
        <f>X5</f>
        <v>0</v>
      </c>
      <c r="D5" s="41">
        <f t="shared" ref="D5:D28" si="0">Y5</f>
        <v>0</v>
      </c>
      <c r="E5" s="41">
        <f t="shared" ref="E5:E28" si="1">Z5</f>
        <v>0</v>
      </c>
      <c r="F5" s="41">
        <f t="shared" ref="F5:F28" si="2">AA5</f>
        <v>0</v>
      </c>
      <c r="G5" s="41">
        <f t="shared" ref="G5:G28" si="3">AB5</f>
        <v>0</v>
      </c>
      <c r="H5" s="41">
        <f t="shared" ref="H5:H28" si="4">AC5</f>
        <v>0</v>
      </c>
      <c r="I5" s="41">
        <f t="shared" ref="I5:I28" si="5">AD5</f>
        <v>1</v>
      </c>
      <c r="J5" s="41">
        <f t="shared" ref="J5:J28" si="6">AE5</f>
        <v>0</v>
      </c>
      <c r="K5" s="41">
        <f t="shared" ref="K5:K28" si="7">AF5</f>
        <v>0</v>
      </c>
      <c r="L5" s="41">
        <f t="shared" ref="L5:L28" si="8">AG5</f>
        <v>0</v>
      </c>
      <c r="M5" s="41">
        <f t="shared" ref="M5:M28" si="9">AH5</f>
        <v>0</v>
      </c>
      <c r="N5" s="41">
        <f t="shared" ref="N5:N28" si="10">AI5</f>
        <v>0</v>
      </c>
      <c r="Q5" s="86"/>
      <c r="R5"/>
      <c r="S5" s="86"/>
      <c r="V5" s="15"/>
      <c r="W5" s="15"/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1</v>
      </c>
      <c r="AE5">
        <v>0</v>
      </c>
      <c r="AF5">
        <v>0</v>
      </c>
      <c r="AG5">
        <v>0</v>
      </c>
      <c r="AH5">
        <v>0</v>
      </c>
      <c r="AI5">
        <v>0</v>
      </c>
      <c r="AJ5">
        <v>1</v>
      </c>
      <c r="AK5">
        <v>85</v>
      </c>
    </row>
    <row r="6" spans="1:37" ht="13.2" x14ac:dyDescent="0.25">
      <c r="B6" s="16" t="s">
        <v>22</v>
      </c>
      <c r="C6" s="20">
        <f t="shared" ref="C6:C28" si="11">X6</f>
        <v>0</v>
      </c>
      <c r="D6" s="41">
        <f t="shared" si="0"/>
        <v>0</v>
      </c>
      <c r="E6" s="41">
        <f t="shared" si="1"/>
        <v>0</v>
      </c>
      <c r="F6" s="41">
        <f t="shared" si="2"/>
        <v>0</v>
      </c>
      <c r="G6" s="41">
        <f t="shared" si="3"/>
        <v>0</v>
      </c>
      <c r="H6" s="41">
        <f t="shared" si="4"/>
        <v>0</v>
      </c>
      <c r="I6" s="41">
        <f t="shared" si="5"/>
        <v>2</v>
      </c>
      <c r="J6" s="41">
        <f t="shared" si="6"/>
        <v>0</v>
      </c>
      <c r="K6" s="41">
        <f t="shared" si="7"/>
        <v>0</v>
      </c>
      <c r="L6" s="41">
        <f t="shared" si="8"/>
        <v>0</v>
      </c>
      <c r="M6" s="41">
        <f t="shared" si="9"/>
        <v>1</v>
      </c>
      <c r="N6" s="41">
        <f t="shared" si="10"/>
        <v>0</v>
      </c>
      <c r="O6" s="86"/>
      <c r="P6" s="86"/>
      <c r="Q6" s="86"/>
      <c r="R6" s="86"/>
      <c r="S6" s="86"/>
      <c r="V6" s="15"/>
      <c r="W6" s="15"/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2</v>
      </c>
      <c r="AE6">
        <v>0</v>
      </c>
      <c r="AF6">
        <v>0</v>
      </c>
      <c r="AG6">
        <v>0</v>
      </c>
      <c r="AH6">
        <v>1</v>
      </c>
      <c r="AI6">
        <v>0</v>
      </c>
      <c r="AJ6">
        <v>3</v>
      </c>
      <c r="AK6">
        <v>98</v>
      </c>
    </row>
    <row r="7" spans="1:37" ht="13.2" x14ac:dyDescent="0.25">
      <c r="B7" s="16" t="s">
        <v>23</v>
      </c>
      <c r="C7" s="20">
        <f t="shared" si="11"/>
        <v>0</v>
      </c>
      <c r="D7" s="41">
        <f t="shared" si="0"/>
        <v>0</v>
      </c>
      <c r="E7" s="41">
        <f t="shared" si="1"/>
        <v>0</v>
      </c>
      <c r="F7" s="41">
        <f t="shared" si="2"/>
        <v>0</v>
      </c>
      <c r="G7" s="41">
        <f t="shared" si="3"/>
        <v>0</v>
      </c>
      <c r="H7" s="41">
        <f t="shared" si="4"/>
        <v>0</v>
      </c>
      <c r="I7" s="41">
        <f t="shared" si="5"/>
        <v>0</v>
      </c>
      <c r="J7" s="41">
        <f t="shared" si="6"/>
        <v>0</v>
      </c>
      <c r="K7" s="41">
        <f t="shared" si="7"/>
        <v>0</v>
      </c>
      <c r="L7" s="41">
        <f t="shared" si="8"/>
        <v>0</v>
      </c>
      <c r="M7" s="41">
        <f t="shared" si="9"/>
        <v>0</v>
      </c>
      <c r="N7" s="41">
        <f t="shared" si="10"/>
        <v>0</v>
      </c>
      <c r="O7" s="86"/>
      <c r="P7" s="86"/>
      <c r="Q7" s="86"/>
      <c r="R7" s="86"/>
      <c r="S7" s="86"/>
      <c r="T7" s="142"/>
      <c r="U7" s="142"/>
      <c r="V7" s="15"/>
      <c r="W7" s="15"/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</row>
    <row r="8" spans="1:37" ht="13.2" x14ac:dyDescent="0.25">
      <c r="B8" s="16" t="s">
        <v>24</v>
      </c>
      <c r="C8" s="20">
        <f t="shared" si="11"/>
        <v>0</v>
      </c>
      <c r="D8" s="41">
        <f t="shared" si="0"/>
        <v>0</v>
      </c>
      <c r="E8" s="41">
        <f t="shared" si="1"/>
        <v>0</v>
      </c>
      <c r="F8" s="41">
        <f t="shared" si="2"/>
        <v>0</v>
      </c>
      <c r="G8" s="41">
        <f t="shared" si="3"/>
        <v>0</v>
      </c>
      <c r="H8" s="41">
        <f t="shared" si="4"/>
        <v>0</v>
      </c>
      <c r="I8" s="41">
        <f t="shared" si="5"/>
        <v>1</v>
      </c>
      <c r="J8" s="41">
        <f t="shared" si="6"/>
        <v>1</v>
      </c>
      <c r="K8" s="41">
        <f t="shared" si="7"/>
        <v>0</v>
      </c>
      <c r="L8" s="41">
        <f t="shared" si="8"/>
        <v>0</v>
      </c>
      <c r="M8" s="41">
        <f t="shared" si="9"/>
        <v>1</v>
      </c>
      <c r="N8" s="41">
        <f t="shared" si="10"/>
        <v>0</v>
      </c>
      <c r="O8" s="86"/>
      <c r="P8" s="86"/>
      <c r="Q8" s="86"/>
      <c r="R8" s="86"/>
      <c r="S8" s="86"/>
      <c r="T8" s="142"/>
      <c r="U8" s="142"/>
      <c r="V8" s="15"/>
      <c r="W8" s="15"/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1</v>
      </c>
      <c r="AE8">
        <v>1</v>
      </c>
      <c r="AF8">
        <v>0</v>
      </c>
      <c r="AG8">
        <v>0</v>
      </c>
      <c r="AH8">
        <v>1</v>
      </c>
      <c r="AI8">
        <v>0</v>
      </c>
      <c r="AJ8">
        <v>3</v>
      </c>
      <c r="AK8">
        <v>102</v>
      </c>
    </row>
    <row r="9" spans="1:37" ht="13.2" x14ac:dyDescent="0.25">
      <c r="B9" s="16" t="s">
        <v>25</v>
      </c>
      <c r="C9" s="20">
        <f t="shared" si="11"/>
        <v>0</v>
      </c>
      <c r="D9" s="41">
        <f t="shared" si="0"/>
        <v>0</v>
      </c>
      <c r="E9" s="41">
        <f t="shared" si="1"/>
        <v>0</v>
      </c>
      <c r="F9" s="41">
        <f t="shared" si="2"/>
        <v>0</v>
      </c>
      <c r="G9" s="41">
        <f t="shared" si="3"/>
        <v>1</v>
      </c>
      <c r="H9" s="41">
        <f t="shared" si="4"/>
        <v>1</v>
      </c>
      <c r="I9" s="41">
        <f t="shared" si="5"/>
        <v>4</v>
      </c>
      <c r="J9" s="41">
        <f t="shared" si="6"/>
        <v>5</v>
      </c>
      <c r="K9" s="41">
        <f t="shared" si="7"/>
        <v>5</v>
      </c>
      <c r="L9" s="41">
        <f t="shared" si="8"/>
        <v>1</v>
      </c>
      <c r="M9" s="41">
        <f t="shared" si="9"/>
        <v>1</v>
      </c>
      <c r="N9" s="41">
        <f t="shared" si="10"/>
        <v>0</v>
      </c>
      <c r="O9" s="86"/>
      <c r="P9" s="86"/>
      <c r="Q9" s="86"/>
      <c r="R9" s="86"/>
      <c r="S9" s="86"/>
      <c r="T9" s="142"/>
      <c r="U9" s="142"/>
      <c r="V9" s="15"/>
      <c r="W9" s="15"/>
      <c r="X9">
        <v>0</v>
      </c>
      <c r="Y9">
        <v>0</v>
      </c>
      <c r="Z9">
        <v>0</v>
      </c>
      <c r="AA9">
        <v>0</v>
      </c>
      <c r="AB9">
        <v>1</v>
      </c>
      <c r="AC9">
        <v>1</v>
      </c>
      <c r="AD9">
        <v>4</v>
      </c>
      <c r="AE9">
        <v>5</v>
      </c>
      <c r="AF9">
        <v>5</v>
      </c>
      <c r="AG9">
        <v>1</v>
      </c>
      <c r="AH9">
        <v>1</v>
      </c>
      <c r="AI9">
        <v>0</v>
      </c>
      <c r="AJ9">
        <v>16</v>
      </c>
      <c r="AK9">
        <v>96</v>
      </c>
    </row>
    <row r="10" spans="1:37" ht="13.2" x14ac:dyDescent="0.25">
      <c r="B10" s="16" t="s">
        <v>26</v>
      </c>
      <c r="C10" s="20">
        <f t="shared" si="11"/>
        <v>0</v>
      </c>
      <c r="D10" s="41">
        <f t="shared" si="0"/>
        <v>0</v>
      </c>
      <c r="E10" s="41">
        <f t="shared" si="1"/>
        <v>0</v>
      </c>
      <c r="F10" s="41">
        <f t="shared" si="2"/>
        <v>0</v>
      </c>
      <c r="G10" s="41">
        <f t="shared" si="3"/>
        <v>1</v>
      </c>
      <c r="H10" s="41">
        <f t="shared" si="4"/>
        <v>1</v>
      </c>
      <c r="I10" s="41">
        <f t="shared" si="5"/>
        <v>0</v>
      </c>
      <c r="J10" s="41">
        <f t="shared" si="6"/>
        <v>1</v>
      </c>
      <c r="K10" s="41">
        <f t="shared" si="7"/>
        <v>0</v>
      </c>
      <c r="L10" s="41">
        <f t="shared" si="8"/>
        <v>0</v>
      </c>
      <c r="M10" s="41">
        <f t="shared" si="9"/>
        <v>0</v>
      </c>
      <c r="N10" s="41">
        <f t="shared" si="10"/>
        <v>0</v>
      </c>
      <c r="O10" s="140"/>
      <c r="P10" s="140"/>
      <c r="Q10" s="86"/>
      <c r="R10" s="86"/>
      <c r="S10" s="86"/>
      <c r="T10" s="142"/>
      <c r="U10" s="142"/>
      <c r="V10" s="15"/>
      <c r="W10" s="15"/>
      <c r="X10">
        <v>0</v>
      </c>
      <c r="Y10">
        <v>0</v>
      </c>
      <c r="Z10">
        <v>0</v>
      </c>
      <c r="AA10">
        <v>0</v>
      </c>
      <c r="AB10">
        <v>1</v>
      </c>
      <c r="AC10">
        <v>1</v>
      </c>
      <c r="AD10">
        <v>0</v>
      </c>
      <c r="AE10">
        <v>1</v>
      </c>
      <c r="AF10">
        <v>0</v>
      </c>
      <c r="AG10">
        <v>0</v>
      </c>
      <c r="AH10">
        <v>0</v>
      </c>
      <c r="AI10">
        <v>0</v>
      </c>
      <c r="AJ10">
        <v>1</v>
      </c>
      <c r="AK10">
        <v>78</v>
      </c>
    </row>
    <row r="11" spans="1:37" ht="13.2" x14ac:dyDescent="0.25">
      <c r="B11" s="16" t="s">
        <v>27</v>
      </c>
      <c r="C11" s="20">
        <f t="shared" si="11"/>
        <v>0</v>
      </c>
      <c r="D11" s="41">
        <f t="shared" si="0"/>
        <v>0</v>
      </c>
      <c r="E11" s="41">
        <f t="shared" si="1"/>
        <v>0</v>
      </c>
      <c r="F11" s="41">
        <f t="shared" si="2"/>
        <v>0</v>
      </c>
      <c r="G11" s="41">
        <f t="shared" si="3"/>
        <v>1</v>
      </c>
      <c r="H11" s="41">
        <f t="shared" si="4"/>
        <v>4</v>
      </c>
      <c r="I11" s="41">
        <f t="shared" si="5"/>
        <v>10</v>
      </c>
      <c r="J11" s="41">
        <f t="shared" si="6"/>
        <v>1</v>
      </c>
      <c r="K11" s="41">
        <f t="shared" si="7"/>
        <v>1</v>
      </c>
      <c r="L11" s="41">
        <f t="shared" si="8"/>
        <v>1</v>
      </c>
      <c r="M11" s="41">
        <f t="shared" si="9"/>
        <v>1</v>
      </c>
      <c r="N11" s="41">
        <f t="shared" si="10"/>
        <v>0</v>
      </c>
      <c r="O11" s="140"/>
      <c r="P11" s="140"/>
      <c r="Q11" s="86"/>
      <c r="R11" s="86"/>
      <c r="S11" s="86"/>
      <c r="T11" s="142"/>
      <c r="U11" s="142"/>
      <c r="V11" s="15"/>
      <c r="W11" s="15"/>
      <c r="X11">
        <v>0</v>
      </c>
      <c r="Y11">
        <v>0</v>
      </c>
      <c r="Z11">
        <v>0</v>
      </c>
      <c r="AA11">
        <v>0</v>
      </c>
      <c r="AB11">
        <v>1</v>
      </c>
      <c r="AC11">
        <v>4</v>
      </c>
      <c r="AD11">
        <v>10</v>
      </c>
      <c r="AE11">
        <v>1</v>
      </c>
      <c r="AF11">
        <v>1</v>
      </c>
      <c r="AG11">
        <v>1</v>
      </c>
      <c r="AH11">
        <v>1</v>
      </c>
      <c r="AI11">
        <v>0</v>
      </c>
      <c r="AJ11">
        <v>14</v>
      </c>
      <c r="AK11">
        <v>87</v>
      </c>
    </row>
    <row r="12" spans="1:37" s="7" customFormat="1" ht="13.2" x14ac:dyDescent="0.25">
      <c r="A12" s="3"/>
      <c r="B12" s="16" t="s">
        <v>28</v>
      </c>
      <c r="C12" s="20">
        <f t="shared" si="11"/>
        <v>0</v>
      </c>
      <c r="D12" s="41">
        <f t="shared" si="0"/>
        <v>0</v>
      </c>
      <c r="E12" s="41">
        <f t="shared" si="1"/>
        <v>0</v>
      </c>
      <c r="F12" s="41">
        <f t="shared" si="2"/>
        <v>0</v>
      </c>
      <c r="G12" s="41">
        <f t="shared" si="3"/>
        <v>2</v>
      </c>
      <c r="H12" s="41">
        <f t="shared" si="4"/>
        <v>10</v>
      </c>
      <c r="I12" s="41">
        <f t="shared" si="5"/>
        <v>20</v>
      </c>
      <c r="J12" s="41">
        <f t="shared" si="6"/>
        <v>10</v>
      </c>
      <c r="K12" s="41">
        <f t="shared" si="7"/>
        <v>7</v>
      </c>
      <c r="L12" s="41">
        <f t="shared" si="8"/>
        <v>4</v>
      </c>
      <c r="M12" s="41">
        <f t="shared" si="9"/>
        <v>1</v>
      </c>
      <c r="N12" s="41">
        <f t="shared" si="10"/>
        <v>0</v>
      </c>
      <c r="O12" s="141"/>
      <c r="P12" s="141"/>
      <c r="Q12" s="139"/>
      <c r="R12" s="139"/>
      <c r="S12" s="139"/>
      <c r="T12" s="143"/>
      <c r="U12" s="143"/>
      <c r="V12" s="15"/>
      <c r="W12" s="15"/>
      <c r="X12">
        <v>0</v>
      </c>
      <c r="Y12">
        <v>0</v>
      </c>
      <c r="Z12">
        <v>0</v>
      </c>
      <c r="AA12">
        <v>0</v>
      </c>
      <c r="AB12">
        <v>2</v>
      </c>
      <c r="AC12">
        <v>10</v>
      </c>
      <c r="AD12">
        <v>20</v>
      </c>
      <c r="AE12">
        <v>10</v>
      </c>
      <c r="AF12">
        <v>7</v>
      </c>
      <c r="AG12">
        <v>4</v>
      </c>
      <c r="AH12">
        <v>1</v>
      </c>
      <c r="AI12">
        <v>0</v>
      </c>
      <c r="AJ12">
        <v>42</v>
      </c>
      <c r="AK12">
        <v>90</v>
      </c>
    </row>
    <row r="13" spans="1:37" ht="13.2" x14ac:dyDescent="0.25">
      <c r="B13" s="16" t="s">
        <v>29</v>
      </c>
      <c r="C13" s="20">
        <f t="shared" si="11"/>
        <v>0</v>
      </c>
      <c r="D13" s="41">
        <f t="shared" si="0"/>
        <v>0</v>
      </c>
      <c r="E13" s="41">
        <f t="shared" si="1"/>
        <v>0</v>
      </c>
      <c r="F13" s="41">
        <f t="shared" si="2"/>
        <v>0</v>
      </c>
      <c r="G13" s="41">
        <f t="shared" si="3"/>
        <v>0</v>
      </c>
      <c r="H13" s="41">
        <f t="shared" si="4"/>
        <v>7</v>
      </c>
      <c r="I13" s="41">
        <f t="shared" si="5"/>
        <v>25</v>
      </c>
      <c r="J13" s="41">
        <f t="shared" si="6"/>
        <v>15</v>
      </c>
      <c r="K13" s="41">
        <f t="shared" si="7"/>
        <v>11</v>
      </c>
      <c r="L13" s="41">
        <f t="shared" si="8"/>
        <v>3</v>
      </c>
      <c r="M13" s="41">
        <f t="shared" si="9"/>
        <v>4</v>
      </c>
      <c r="N13" s="41">
        <f t="shared" si="10"/>
        <v>0</v>
      </c>
      <c r="O13" s="140"/>
      <c r="P13" s="140"/>
      <c r="T13" s="142"/>
      <c r="U13" s="142"/>
      <c r="V13" s="15"/>
      <c r="W13" s="15"/>
      <c r="X13">
        <v>0</v>
      </c>
      <c r="Y13">
        <v>0</v>
      </c>
      <c r="Z13">
        <v>0</v>
      </c>
      <c r="AA13">
        <v>0</v>
      </c>
      <c r="AB13">
        <v>0</v>
      </c>
      <c r="AC13">
        <v>7</v>
      </c>
      <c r="AD13">
        <v>25</v>
      </c>
      <c r="AE13">
        <v>15</v>
      </c>
      <c r="AF13">
        <v>11</v>
      </c>
      <c r="AG13">
        <v>3</v>
      </c>
      <c r="AH13">
        <v>4</v>
      </c>
      <c r="AI13">
        <v>0</v>
      </c>
      <c r="AJ13">
        <v>58</v>
      </c>
      <c r="AK13">
        <v>93</v>
      </c>
    </row>
    <row r="14" spans="1:37" ht="13.2" x14ac:dyDescent="0.25">
      <c r="B14" s="16" t="s">
        <v>30</v>
      </c>
      <c r="C14" s="20">
        <f t="shared" si="11"/>
        <v>1</v>
      </c>
      <c r="D14" s="41">
        <f t="shared" si="0"/>
        <v>0</v>
      </c>
      <c r="E14" s="41">
        <f t="shared" si="1"/>
        <v>0</v>
      </c>
      <c r="F14" s="41">
        <f t="shared" si="2"/>
        <v>0</v>
      </c>
      <c r="G14" s="41">
        <f t="shared" si="3"/>
        <v>1</v>
      </c>
      <c r="H14" s="41">
        <f t="shared" si="4"/>
        <v>3</v>
      </c>
      <c r="I14" s="41">
        <f t="shared" si="5"/>
        <v>10</v>
      </c>
      <c r="J14" s="41">
        <f t="shared" si="6"/>
        <v>10</v>
      </c>
      <c r="K14" s="41">
        <f t="shared" si="7"/>
        <v>1</v>
      </c>
      <c r="L14" s="41">
        <f t="shared" si="8"/>
        <v>2</v>
      </c>
      <c r="M14" s="41">
        <f t="shared" si="9"/>
        <v>0</v>
      </c>
      <c r="N14" s="41">
        <f t="shared" si="10"/>
        <v>0</v>
      </c>
      <c r="O14" s="140"/>
      <c r="P14" s="140"/>
      <c r="T14" s="142"/>
      <c r="U14" s="142"/>
      <c r="V14" s="15"/>
      <c r="W14" s="15"/>
      <c r="X14">
        <v>1</v>
      </c>
      <c r="Y14">
        <v>0</v>
      </c>
      <c r="Z14">
        <v>0</v>
      </c>
      <c r="AA14">
        <v>0</v>
      </c>
      <c r="AB14">
        <v>1</v>
      </c>
      <c r="AC14">
        <v>3</v>
      </c>
      <c r="AD14">
        <v>10</v>
      </c>
      <c r="AE14">
        <v>10</v>
      </c>
      <c r="AF14">
        <v>1</v>
      </c>
      <c r="AG14">
        <v>2</v>
      </c>
      <c r="AH14">
        <v>0</v>
      </c>
      <c r="AI14">
        <v>0</v>
      </c>
      <c r="AJ14">
        <v>23</v>
      </c>
      <c r="AK14">
        <v>87</v>
      </c>
    </row>
    <row r="15" spans="1:37" ht="13.2" x14ac:dyDescent="0.25">
      <c r="B15" s="16" t="s">
        <v>31</v>
      </c>
      <c r="C15" s="20">
        <f t="shared" si="11"/>
        <v>1</v>
      </c>
      <c r="D15" s="41">
        <f t="shared" si="0"/>
        <v>1</v>
      </c>
      <c r="E15" s="41">
        <f t="shared" si="1"/>
        <v>0</v>
      </c>
      <c r="F15" s="41">
        <f t="shared" si="2"/>
        <v>0</v>
      </c>
      <c r="G15" s="41">
        <f t="shared" si="3"/>
        <v>2</v>
      </c>
      <c r="H15" s="41">
        <f t="shared" si="4"/>
        <v>11</v>
      </c>
      <c r="I15" s="41">
        <f t="shared" si="5"/>
        <v>12</v>
      </c>
      <c r="J15" s="41">
        <f t="shared" si="6"/>
        <v>6</v>
      </c>
      <c r="K15" s="41">
        <f t="shared" si="7"/>
        <v>2</v>
      </c>
      <c r="L15" s="41">
        <f t="shared" si="8"/>
        <v>0</v>
      </c>
      <c r="M15" s="41">
        <f t="shared" si="9"/>
        <v>1</v>
      </c>
      <c r="N15" s="41">
        <f t="shared" si="10"/>
        <v>0</v>
      </c>
      <c r="O15" s="140"/>
      <c r="P15" s="140"/>
      <c r="T15" s="142"/>
      <c r="U15" s="142"/>
      <c r="V15" s="15"/>
      <c r="W15" s="15"/>
      <c r="X15">
        <v>1</v>
      </c>
      <c r="Y15">
        <v>1</v>
      </c>
      <c r="Z15">
        <v>0</v>
      </c>
      <c r="AA15">
        <v>0</v>
      </c>
      <c r="AB15">
        <v>2</v>
      </c>
      <c r="AC15">
        <v>11</v>
      </c>
      <c r="AD15">
        <v>12</v>
      </c>
      <c r="AE15">
        <v>6</v>
      </c>
      <c r="AF15">
        <v>2</v>
      </c>
      <c r="AG15">
        <v>0</v>
      </c>
      <c r="AH15">
        <v>1</v>
      </c>
      <c r="AI15">
        <v>0</v>
      </c>
      <c r="AJ15">
        <v>21</v>
      </c>
      <c r="AK15">
        <v>81</v>
      </c>
    </row>
    <row r="16" spans="1:37" ht="13.2" x14ac:dyDescent="0.25">
      <c r="B16" s="16" t="s">
        <v>32</v>
      </c>
      <c r="C16" s="20">
        <f t="shared" si="11"/>
        <v>0</v>
      </c>
      <c r="D16" s="41">
        <f t="shared" si="0"/>
        <v>0</v>
      </c>
      <c r="E16" s="41">
        <f t="shared" si="1"/>
        <v>0</v>
      </c>
      <c r="F16" s="41">
        <f t="shared" si="2"/>
        <v>1</v>
      </c>
      <c r="G16" s="41">
        <f t="shared" si="3"/>
        <v>0</v>
      </c>
      <c r="H16" s="41">
        <f t="shared" si="4"/>
        <v>2</v>
      </c>
      <c r="I16" s="41">
        <f t="shared" si="5"/>
        <v>16</v>
      </c>
      <c r="J16" s="41">
        <f t="shared" si="6"/>
        <v>2</v>
      </c>
      <c r="K16" s="41">
        <f t="shared" si="7"/>
        <v>8</v>
      </c>
      <c r="L16" s="41">
        <f t="shared" si="8"/>
        <v>2</v>
      </c>
      <c r="M16" s="41">
        <f t="shared" si="9"/>
        <v>0</v>
      </c>
      <c r="N16" s="41">
        <f t="shared" si="10"/>
        <v>0</v>
      </c>
      <c r="O16" s="140"/>
      <c r="P16" s="140"/>
      <c r="T16" s="142"/>
      <c r="U16" s="142"/>
      <c r="V16" s="15"/>
      <c r="W16" s="15"/>
      <c r="X16">
        <v>0</v>
      </c>
      <c r="Y16">
        <v>0</v>
      </c>
      <c r="Z16">
        <v>0</v>
      </c>
      <c r="AA16">
        <v>1</v>
      </c>
      <c r="AB16">
        <v>0</v>
      </c>
      <c r="AC16">
        <v>2</v>
      </c>
      <c r="AD16">
        <v>16</v>
      </c>
      <c r="AE16">
        <v>2</v>
      </c>
      <c r="AF16">
        <v>8</v>
      </c>
      <c r="AG16">
        <v>2</v>
      </c>
      <c r="AH16">
        <v>0</v>
      </c>
      <c r="AI16">
        <v>0</v>
      </c>
      <c r="AJ16">
        <v>28</v>
      </c>
      <c r="AK16">
        <v>91</v>
      </c>
    </row>
    <row r="17" spans="1:37" ht="13.2" x14ac:dyDescent="0.25">
      <c r="B17" s="16" t="s">
        <v>33</v>
      </c>
      <c r="C17" s="20">
        <f t="shared" si="11"/>
        <v>1</v>
      </c>
      <c r="D17" s="41">
        <f t="shared" si="0"/>
        <v>0</v>
      </c>
      <c r="E17" s="41">
        <f t="shared" si="1"/>
        <v>0</v>
      </c>
      <c r="F17" s="41">
        <f t="shared" si="2"/>
        <v>0</v>
      </c>
      <c r="G17" s="41">
        <f t="shared" si="3"/>
        <v>1</v>
      </c>
      <c r="H17" s="41">
        <f t="shared" si="4"/>
        <v>5</v>
      </c>
      <c r="I17" s="41">
        <f t="shared" si="5"/>
        <v>7</v>
      </c>
      <c r="J17" s="41">
        <f t="shared" si="6"/>
        <v>8</v>
      </c>
      <c r="K17" s="41">
        <f t="shared" si="7"/>
        <v>7</v>
      </c>
      <c r="L17" s="41">
        <f t="shared" si="8"/>
        <v>2</v>
      </c>
      <c r="M17" s="41">
        <f t="shared" si="9"/>
        <v>3</v>
      </c>
      <c r="N17" s="41">
        <f t="shared" si="10"/>
        <v>0</v>
      </c>
      <c r="O17" s="140"/>
      <c r="P17" s="140"/>
      <c r="V17" s="15"/>
      <c r="W17" s="15"/>
      <c r="X17">
        <v>1</v>
      </c>
      <c r="Y17">
        <v>0</v>
      </c>
      <c r="Z17">
        <v>0</v>
      </c>
      <c r="AA17">
        <v>0</v>
      </c>
      <c r="AB17">
        <v>1</v>
      </c>
      <c r="AC17">
        <v>5</v>
      </c>
      <c r="AD17">
        <v>7</v>
      </c>
      <c r="AE17">
        <v>8</v>
      </c>
      <c r="AF17">
        <v>7</v>
      </c>
      <c r="AG17">
        <v>2</v>
      </c>
      <c r="AH17">
        <v>3</v>
      </c>
      <c r="AI17">
        <v>0</v>
      </c>
      <c r="AJ17">
        <v>27</v>
      </c>
      <c r="AK17">
        <v>93</v>
      </c>
    </row>
    <row r="18" spans="1:37" ht="13.2" x14ac:dyDescent="0.25">
      <c r="B18" s="16" t="s">
        <v>34</v>
      </c>
      <c r="C18" s="20">
        <f t="shared" si="11"/>
        <v>0</v>
      </c>
      <c r="D18" s="41">
        <f t="shared" si="0"/>
        <v>0</v>
      </c>
      <c r="E18" s="41">
        <f t="shared" si="1"/>
        <v>0</v>
      </c>
      <c r="F18" s="41">
        <f t="shared" si="2"/>
        <v>0</v>
      </c>
      <c r="G18" s="41">
        <f t="shared" si="3"/>
        <v>1</v>
      </c>
      <c r="H18" s="41">
        <f t="shared" si="4"/>
        <v>4</v>
      </c>
      <c r="I18" s="41">
        <f t="shared" si="5"/>
        <v>14</v>
      </c>
      <c r="J18" s="41">
        <f t="shared" si="6"/>
        <v>3</v>
      </c>
      <c r="K18" s="41">
        <f t="shared" si="7"/>
        <v>6</v>
      </c>
      <c r="L18" s="41">
        <f t="shared" si="8"/>
        <v>3</v>
      </c>
      <c r="M18" s="41">
        <f t="shared" si="9"/>
        <v>2</v>
      </c>
      <c r="N18" s="41">
        <f t="shared" si="10"/>
        <v>0</v>
      </c>
      <c r="O18" s="140"/>
      <c r="P18" s="140"/>
      <c r="V18" s="15"/>
      <c r="W18" s="15"/>
      <c r="X18">
        <v>0</v>
      </c>
      <c r="Y18">
        <v>0</v>
      </c>
      <c r="Z18">
        <v>0</v>
      </c>
      <c r="AA18">
        <v>0</v>
      </c>
      <c r="AB18">
        <v>1</v>
      </c>
      <c r="AC18">
        <v>4</v>
      </c>
      <c r="AD18">
        <v>14</v>
      </c>
      <c r="AE18">
        <v>3</v>
      </c>
      <c r="AF18">
        <v>6</v>
      </c>
      <c r="AG18">
        <v>3</v>
      </c>
      <c r="AH18">
        <v>2</v>
      </c>
      <c r="AI18">
        <v>0</v>
      </c>
      <c r="AJ18">
        <v>28</v>
      </c>
      <c r="AK18">
        <v>93</v>
      </c>
    </row>
    <row r="19" spans="1:37" ht="13.2" x14ac:dyDescent="0.25">
      <c r="B19" s="16" t="s">
        <v>35</v>
      </c>
      <c r="C19" s="20">
        <f t="shared" si="11"/>
        <v>1</v>
      </c>
      <c r="D19" s="41">
        <f t="shared" si="0"/>
        <v>0</v>
      </c>
      <c r="E19" s="41">
        <f t="shared" si="1"/>
        <v>0</v>
      </c>
      <c r="F19" s="41">
        <f t="shared" si="2"/>
        <v>0</v>
      </c>
      <c r="G19" s="41">
        <f t="shared" si="3"/>
        <v>1</v>
      </c>
      <c r="H19" s="41">
        <f t="shared" si="4"/>
        <v>2</v>
      </c>
      <c r="I19" s="41">
        <f t="shared" si="5"/>
        <v>10</v>
      </c>
      <c r="J19" s="41">
        <f t="shared" si="6"/>
        <v>6</v>
      </c>
      <c r="K19" s="41">
        <f t="shared" si="7"/>
        <v>8</v>
      </c>
      <c r="L19" s="41">
        <f t="shared" si="8"/>
        <v>1</v>
      </c>
      <c r="M19" s="41">
        <f t="shared" si="9"/>
        <v>1</v>
      </c>
      <c r="N19" s="41">
        <f t="shared" si="10"/>
        <v>0</v>
      </c>
      <c r="O19" s="140"/>
      <c r="P19" s="140"/>
      <c r="V19" s="15"/>
      <c r="W19" s="15"/>
      <c r="X19">
        <v>1</v>
      </c>
      <c r="Y19">
        <v>0</v>
      </c>
      <c r="Z19">
        <v>0</v>
      </c>
      <c r="AA19">
        <v>0</v>
      </c>
      <c r="AB19">
        <v>1</v>
      </c>
      <c r="AC19">
        <v>2</v>
      </c>
      <c r="AD19">
        <v>10</v>
      </c>
      <c r="AE19">
        <v>6</v>
      </c>
      <c r="AF19">
        <v>8</v>
      </c>
      <c r="AG19">
        <v>1</v>
      </c>
      <c r="AH19">
        <v>1</v>
      </c>
      <c r="AI19">
        <v>0</v>
      </c>
      <c r="AJ19">
        <v>26</v>
      </c>
      <c r="AK19">
        <v>91</v>
      </c>
    </row>
    <row r="20" spans="1:37" ht="13.2" x14ac:dyDescent="0.25">
      <c r="B20" s="16" t="s">
        <v>36</v>
      </c>
      <c r="C20" s="20">
        <f t="shared" si="11"/>
        <v>1</v>
      </c>
      <c r="D20" s="41">
        <f t="shared" si="0"/>
        <v>0</v>
      </c>
      <c r="E20" s="41">
        <f t="shared" si="1"/>
        <v>0</v>
      </c>
      <c r="F20" s="41">
        <f t="shared" si="2"/>
        <v>0</v>
      </c>
      <c r="G20" s="41">
        <f t="shared" si="3"/>
        <v>0</v>
      </c>
      <c r="H20" s="41">
        <f t="shared" si="4"/>
        <v>3</v>
      </c>
      <c r="I20" s="41">
        <f t="shared" si="5"/>
        <v>4</v>
      </c>
      <c r="J20" s="41">
        <f t="shared" si="6"/>
        <v>7</v>
      </c>
      <c r="K20" s="41">
        <f t="shared" si="7"/>
        <v>4</v>
      </c>
      <c r="L20" s="41">
        <f t="shared" si="8"/>
        <v>2</v>
      </c>
      <c r="M20" s="41">
        <f t="shared" si="9"/>
        <v>3</v>
      </c>
      <c r="N20" s="41">
        <f t="shared" si="10"/>
        <v>0</v>
      </c>
      <c r="O20" s="140"/>
      <c r="P20" s="140"/>
      <c r="V20" s="15"/>
      <c r="W20" s="15"/>
      <c r="X20">
        <v>1</v>
      </c>
      <c r="Y20">
        <v>0</v>
      </c>
      <c r="Z20">
        <v>0</v>
      </c>
      <c r="AA20">
        <v>0</v>
      </c>
      <c r="AB20">
        <v>0</v>
      </c>
      <c r="AC20">
        <v>3</v>
      </c>
      <c r="AD20">
        <v>4</v>
      </c>
      <c r="AE20">
        <v>7</v>
      </c>
      <c r="AF20">
        <v>4</v>
      </c>
      <c r="AG20">
        <v>2</v>
      </c>
      <c r="AH20">
        <v>3</v>
      </c>
      <c r="AI20">
        <v>0</v>
      </c>
      <c r="AJ20">
        <v>20</v>
      </c>
      <c r="AK20">
        <v>95</v>
      </c>
    </row>
    <row r="21" spans="1:37" ht="13.2" x14ac:dyDescent="0.25">
      <c r="B21" s="16" t="s">
        <v>37</v>
      </c>
      <c r="C21" s="20">
        <f t="shared" si="11"/>
        <v>0</v>
      </c>
      <c r="D21" s="41">
        <f t="shared" si="0"/>
        <v>1</v>
      </c>
      <c r="E21" s="41">
        <f t="shared" si="1"/>
        <v>1</v>
      </c>
      <c r="F21" s="41">
        <f t="shared" si="2"/>
        <v>0</v>
      </c>
      <c r="G21" s="41">
        <f t="shared" si="3"/>
        <v>0</v>
      </c>
      <c r="H21" s="41">
        <f t="shared" si="4"/>
        <v>4</v>
      </c>
      <c r="I21" s="41">
        <f t="shared" si="5"/>
        <v>18</v>
      </c>
      <c r="J21" s="41">
        <f t="shared" si="6"/>
        <v>13</v>
      </c>
      <c r="K21" s="41">
        <f t="shared" si="7"/>
        <v>5</v>
      </c>
      <c r="L21" s="41">
        <f t="shared" si="8"/>
        <v>1</v>
      </c>
      <c r="M21" s="41">
        <f t="shared" si="9"/>
        <v>2</v>
      </c>
      <c r="N21" s="41">
        <f t="shared" si="10"/>
        <v>0</v>
      </c>
      <c r="V21" s="15"/>
      <c r="W21" s="15"/>
      <c r="X21">
        <v>0</v>
      </c>
      <c r="Y21">
        <v>1</v>
      </c>
      <c r="Z21">
        <v>1</v>
      </c>
      <c r="AA21">
        <v>0</v>
      </c>
      <c r="AB21">
        <v>0</v>
      </c>
      <c r="AC21">
        <v>4</v>
      </c>
      <c r="AD21">
        <v>18</v>
      </c>
      <c r="AE21">
        <v>13</v>
      </c>
      <c r="AF21">
        <v>5</v>
      </c>
      <c r="AG21">
        <v>1</v>
      </c>
      <c r="AH21">
        <v>2</v>
      </c>
      <c r="AI21">
        <v>0</v>
      </c>
      <c r="AJ21">
        <v>39</v>
      </c>
      <c r="AK21">
        <v>90</v>
      </c>
    </row>
    <row r="22" spans="1:37" ht="13.2" x14ac:dyDescent="0.25">
      <c r="B22" s="16" t="s">
        <v>38</v>
      </c>
      <c r="C22" s="20">
        <f t="shared" si="11"/>
        <v>1</v>
      </c>
      <c r="D22" s="41">
        <f t="shared" si="0"/>
        <v>0</v>
      </c>
      <c r="E22" s="41">
        <f t="shared" si="1"/>
        <v>0</v>
      </c>
      <c r="F22" s="41">
        <f t="shared" si="2"/>
        <v>0</v>
      </c>
      <c r="G22" s="41">
        <f t="shared" si="3"/>
        <v>1</v>
      </c>
      <c r="H22" s="41">
        <f t="shared" si="4"/>
        <v>1</v>
      </c>
      <c r="I22" s="41">
        <f t="shared" si="5"/>
        <v>11</v>
      </c>
      <c r="J22" s="41">
        <f t="shared" si="6"/>
        <v>13</v>
      </c>
      <c r="K22" s="41">
        <f t="shared" si="7"/>
        <v>3</v>
      </c>
      <c r="L22" s="41">
        <f t="shared" si="8"/>
        <v>4</v>
      </c>
      <c r="M22" s="41">
        <f t="shared" si="9"/>
        <v>0</v>
      </c>
      <c r="N22" s="41">
        <f t="shared" si="10"/>
        <v>0</v>
      </c>
      <c r="V22" s="15"/>
      <c r="W22" s="15"/>
      <c r="X22">
        <v>1</v>
      </c>
      <c r="Y22">
        <v>0</v>
      </c>
      <c r="Z22">
        <v>0</v>
      </c>
      <c r="AA22">
        <v>0</v>
      </c>
      <c r="AB22">
        <v>1</v>
      </c>
      <c r="AC22">
        <v>1</v>
      </c>
      <c r="AD22">
        <v>11</v>
      </c>
      <c r="AE22">
        <v>13</v>
      </c>
      <c r="AF22">
        <v>3</v>
      </c>
      <c r="AG22">
        <v>4</v>
      </c>
      <c r="AH22">
        <v>0</v>
      </c>
      <c r="AI22">
        <v>0</v>
      </c>
      <c r="AJ22">
        <v>31</v>
      </c>
      <c r="AK22">
        <v>91</v>
      </c>
    </row>
    <row r="23" spans="1:37" ht="13.2" x14ac:dyDescent="0.25">
      <c r="B23" s="16" t="s">
        <v>39</v>
      </c>
      <c r="C23" s="20">
        <f t="shared" si="11"/>
        <v>0</v>
      </c>
      <c r="D23" s="41">
        <f t="shared" si="0"/>
        <v>0</v>
      </c>
      <c r="E23" s="41">
        <f t="shared" si="1"/>
        <v>0</v>
      </c>
      <c r="F23" s="41">
        <f t="shared" si="2"/>
        <v>0</v>
      </c>
      <c r="G23" s="41">
        <f t="shared" si="3"/>
        <v>0</v>
      </c>
      <c r="H23" s="41">
        <f t="shared" si="4"/>
        <v>2</v>
      </c>
      <c r="I23" s="41">
        <f t="shared" si="5"/>
        <v>3</v>
      </c>
      <c r="J23" s="41">
        <f t="shared" si="6"/>
        <v>9</v>
      </c>
      <c r="K23" s="41">
        <f t="shared" si="7"/>
        <v>5</v>
      </c>
      <c r="L23" s="41">
        <f t="shared" si="8"/>
        <v>1</v>
      </c>
      <c r="M23" s="41">
        <f t="shared" si="9"/>
        <v>2</v>
      </c>
      <c r="N23" s="41">
        <f t="shared" si="10"/>
        <v>0</v>
      </c>
      <c r="V23" s="15"/>
      <c r="W23" s="15"/>
      <c r="X23">
        <v>0</v>
      </c>
      <c r="Y23">
        <v>0</v>
      </c>
      <c r="Z23">
        <v>0</v>
      </c>
      <c r="AA23">
        <v>0</v>
      </c>
      <c r="AB23">
        <v>0</v>
      </c>
      <c r="AC23">
        <v>2</v>
      </c>
      <c r="AD23">
        <v>3</v>
      </c>
      <c r="AE23">
        <v>9</v>
      </c>
      <c r="AF23">
        <v>5</v>
      </c>
      <c r="AG23">
        <v>1</v>
      </c>
      <c r="AH23">
        <v>2</v>
      </c>
      <c r="AI23">
        <v>0</v>
      </c>
      <c r="AJ23">
        <v>20</v>
      </c>
      <c r="AK23">
        <v>98</v>
      </c>
    </row>
    <row r="24" spans="1:37" ht="13.2" x14ac:dyDescent="0.25">
      <c r="B24" s="16" t="s">
        <v>40</v>
      </c>
      <c r="C24" s="20">
        <f t="shared" si="11"/>
        <v>0</v>
      </c>
      <c r="D24" s="41">
        <f t="shared" si="0"/>
        <v>0</v>
      </c>
      <c r="E24" s="41">
        <f t="shared" si="1"/>
        <v>0</v>
      </c>
      <c r="F24" s="41">
        <f t="shared" si="2"/>
        <v>0</v>
      </c>
      <c r="G24" s="41">
        <f t="shared" si="3"/>
        <v>1</v>
      </c>
      <c r="H24" s="41">
        <f t="shared" si="4"/>
        <v>3</v>
      </c>
      <c r="I24" s="41">
        <f t="shared" si="5"/>
        <v>4</v>
      </c>
      <c r="J24" s="41">
        <f t="shared" si="6"/>
        <v>8</v>
      </c>
      <c r="K24" s="41">
        <f t="shared" si="7"/>
        <v>1</v>
      </c>
      <c r="L24" s="41">
        <f t="shared" si="8"/>
        <v>1</v>
      </c>
      <c r="M24" s="41">
        <f t="shared" si="9"/>
        <v>3</v>
      </c>
      <c r="N24" s="41">
        <f t="shared" si="10"/>
        <v>0</v>
      </c>
      <c r="V24" s="15"/>
      <c r="W24" s="15"/>
      <c r="X24">
        <v>0</v>
      </c>
      <c r="Y24">
        <v>0</v>
      </c>
      <c r="Z24">
        <v>0</v>
      </c>
      <c r="AA24">
        <v>0</v>
      </c>
      <c r="AB24">
        <v>1</v>
      </c>
      <c r="AC24">
        <v>3</v>
      </c>
      <c r="AD24">
        <v>4</v>
      </c>
      <c r="AE24">
        <v>8</v>
      </c>
      <c r="AF24">
        <v>1</v>
      </c>
      <c r="AG24">
        <v>1</v>
      </c>
      <c r="AH24">
        <v>3</v>
      </c>
      <c r="AI24">
        <v>0</v>
      </c>
      <c r="AJ24">
        <v>17</v>
      </c>
      <c r="AK24">
        <v>95</v>
      </c>
    </row>
    <row r="25" spans="1:37" ht="13.2" x14ac:dyDescent="0.25">
      <c r="B25" s="16" t="s">
        <v>41</v>
      </c>
      <c r="C25" s="20">
        <f t="shared" si="11"/>
        <v>0</v>
      </c>
      <c r="D25" s="41">
        <f t="shared" si="0"/>
        <v>0</v>
      </c>
      <c r="E25" s="41">
        <f t="shared" si="1"/>
        <v>0</v>
      </c>
      <c r="F25" s="41">
        <f t="shared" si="2"/>
        <v>0</v>
      </c>
      <c r="G25" s="41">
        <f t="shared" si="3"/>
        <v>0</v>
      </c>
      <c r="H25" s="41">
        <f t="shared" si="4"/>
        <v>4</v>
      </c>
      <c r="I25" s="41">
        <f t="shared" si="5"/>
        <v>3</v>
      </c>
      <c r="J25" s="41">
        <f t="shared" si="6"/>
        <v>4</v>
      </c>
      <c r="K25" s="41">
        <f t="shared" si="7"/>
        <v>4</v>
      </c>
      <c r="L25" s="41">
        <f t="shared" si="8"/>
        <v>1</v>
      </c>
      <c r="M25" s="41">
        <f t="shared" si="9"/>
        <v>1</v>
      </c>
      <c r="N25" s="41">
        <f t="shared" si="10"/>
        <v>0</v>
      </c>
      <c r="V25" s="15"/>
      <c r="W25" s="15"/>
      <c r="X25">
        <v>0</v>
      </c>
      <c r="Y25">
        <v>0</v>
      </c>
      <c r="Z25">
        <v>0</v>
      </c>
      <c r="AA25">
        <v>0</v>
      </c>
      <c r="AB25">
        <v>0</v>
      </c>
      <c r="AC25">
        <v>4</v>
      </c>
      <c r="AD25">
        <v>3</v>
      </c>
      <c r="AE25">
        <v>4</v>
      </c>
      <c r="AF25">
        <v>4</v>
      </c>
      <c r="AG25">
        <v>1</v>
      </c>
      <c r="AH25">
        <v>1</v>
      </c>
      <c r="AI25">
        <v>0</v>
      </c>
      <c r="AJ25">
        <v>13</v>
      </c>
      <c r="AK25">
        <v>94</v>
      </c>
    </row>
    <row r="26" spans="1:37" s="84" customFormat="1" ht="12.75" customHeight="1" x14ac:dyDescent="0.25">
      <c r="A26" s="3"/>
      <c r="B26" s="16" t="s">
        <v>42</v>
      </c>
      <c r="C26" s="20">
        <f t="shared" si="11"/>
        <v>0</v>
      </c>
      <c r="D26" s="41">
        <f t="shared" si="0"/>
        <v>0</v>
      </c>
      <c r="E26" s="41">
        <f t="shared" si="1"/>
        <v>0</v>
      </c>
      <c r="F26" s="41">
        <f t="shared" si="2"/>
        <v>0</v>
      </c>
      <c r="G26" s="41">
        <f t="shared" si="3"/>
        <v>1</v>
      </c>
      <c r="H26" s="41">
        <f t="shared" si="4"/>
        <v>0</v>
      </c>
      <c r="I26" s="41">
        <f t="shared" si="5"/>
        <v>1</v>
      </c>
      <c r="J26" s="41">
        <f t="shared" si="6"/>
        <v>1</v>
      </c>
      <c r="K26" s="41">
        <f t="shared" si="7"/>
        <v>1</v>
      </c>
      <c r="L26" s="41">
        <f t="shared" si="8"/>
        <v>0</v>
      </c>
      <c r="M26" s="41">
        <f t="shared" si="9"/>
        <v>2</v>
      </c>
      <c r="N26" s="41">
        <f t="shared" si="10"/>
        <v>0</v>
      </c>
      <c r="V26" s="82"/>
      <c r="W26" s="82"/>
      <c r="X26">
        <v>0</v>
      </c>
      <c r="Y26">
        <v>0</v>
      </c>
      <c r="Z26">
        <v>0</v>
      </c>
      <c r="AA26">
        <v>0</v>
      </c>
      <c r="AB26">
        <v>1</v>
      </c>
      <c r="AC26">
        <v>0</v>
      </c>
      <c r="AD26">
        <v>1</v>
      </c>
      <c r="AE26">
        <v>1</v>
      </c>
      <c r="AF26">
        <v>1</v>
      </c>
      <c r="AG26">
        <v>0</v>
      </c>
      <c r="AH26">
        <v>2</v>
      </c>
      <c r="AI26">
        <v>0</v>
      </c>
      <c r="AJ26">
        <v>5</v>
      </c>
      <c r="AK26">
        <v>100</v>
      </c>
    </row>
    <row r="27" spans="1:37" ht="12.75" customHeight="1" x14ac:dyDescent="0.25">
      <c r="B27" s="76" t="s">
        <v>43</v>
      </c>
      <c r="C27" s="20">
        <f t="shared" si="11"/>
        <v>0</v>
      </c>
      <c r="D27" s="41">
        <f t="shared" si="0"/>
        <v>0</v>
      </c>
      <c r="E27" s="41">
        <f t="shared" si="1"/>
        <v>0</v>
      </c>
      <c r="F27" s="41">
        <f t="shared" si="2"/>
        <v>1</v>
      </c>
      <c r="G27" s="41">
        <f t="shared" si="3"/>
        <v>0</v>
      </c>
      <c r="H27" s="41">
        <f t="shared" si="4"/>
        <v>1</v>
      </c>
      <c r="I27" s="41">
        <f t="shared" si="5"/>
        <v>4</v>
      </c>
      <c r="J27" s="41">
        <f t="shared" si="6"/>
        <v>1</v>
      </c>
      <c r="K27" s="41">
        <f t="shared" si="7"/>
        <v>0</v>
      </c>
      <c r="L27" s="41">
        <f t="shared" si="8"/>
        <v>0</v>
      </c>
      <c r="M27" s="41">
        <f t="shared" si="9"/>
        <v>1</v>
      </c>
      <c r="N27" s="41">
        <f t="shared" si="10"/>
        <v>0</v>
      </c>
      <c r="V27" s="15"/>
      <c r="W27" s="15"/>
      <c r="X27">
        <v>0</v>
      </c>
      <c r="Y27">
        <v>0</v>
      </c>
      <c r="Z27">
        <v>0</v>
      </c>
      <c r="AA27">
        <v>1</v>
      </c>
      <c r="AB27">
        <v>0</v>
      </c>
      <c r="AC27">
        <v>1</v>
      </c>
      <c r="AD27">
        <v>4</v>
      </c>
      <c r="AE27">
        <v>1</v>
      </c>
      <c r="AF27">
        <v>0</v>
      </c>
      <c r="AG27">
        <v>0</v>
      </c>
      <c r="AH27">
        <v>1</v>
      </c>
      <c r="AI27">
        <v>0</v>
      </c>
      <c r="AJ27">
        <v>6</v>
      </c>
      <c r="AK27">
        <v>86</v>
      </c>
    </row>
    <row r="28" spans="1:37" ht="13.8" thickBot="1" x14ac:dyDescent="0.3">
      <c r="B28" s="85" t="s">
        <v>44</v>
      </c>
      <c r="C28" s="20">
        <f t="shared" si="11"/>
        <v>0</v>
      </c>
      <c r="D28" s="41">
        <f t="shared" si="0"/>
        <v>0</v>
      </c>
      <c r="E28" s="41">
        <f t="shared" si="1"/>
        <v>0</v>
      </c>
      <c r="F28" s="41">
        <f t="shared" si="2"/>
        <v>0</v>
      </c>
      <c r="G28" s="41">
        <f t="shared" si="3"/>
        <v>0</v>
      </c>
      <c r="H28" s="41">
        <f t="shared" si="4"/>
        <v>1</v>
      </c>
      <c r="I28" s="41">
        <f t="shared" si="5"/>
        <v>1</v>
      </c>
      <c r="J28" s="41">
        <f t="shared" si="6"/>
        <v>1</v>
      </c>
      <c r="K28" s="41">
        <f t="shared" si="7"/>
        <v>0</v>
      </c>
      <c r="L28" s="41">
        <f t="shared" si="8"/>
        <v>0</v>
      </c>
      <c r="M28" s="41">
        <f t="shared" si="9"/>
        <v>1</v>
      </c>
      <c r="N28" s="41">
        <f t="shared" si="10"/>
        <v>0</v>
      </c>
      <c r="V28" s="33"/>
      <c r="W28" s="33"/>
      <c r="X28">
        <v>0</v>
      </c>
      <c r="Y28">
        <v>0</v>
      </c>
      <c r="Z28">
        <v>0</v>
      </c>
      <c r="AA28">
        <v>0</v>
      </c>
      <c r="AB28">
        <v>0</v>
      </c>
      <c r="AC28">
        <v>1</v>
      </c>
      <c r="AD28">
        <v>1</v>
      </c>
      <c r="AE28">
        <v>1</v>
      </c>
      <c r="AF28">
        <v>0</v>
      </c>
      <c r="AG28">
        <v>0</v>
      </c>
      <c r="AH28">
        <v>1</v>
      </c>
      <c r="AI28">
        <v>0</v>
      </c>
      <c r="AJ28">
        <v>3</v>
      </c>
      <c r="AK28">
        <v>95</v>
      </c>
    </row>
    <row r="29" spans="1:37" ht="14.4" thickTop="1" thickBot="1" x14ac:dyDescent="0.3">
      <c r="B29" s="52" t="s">
        <v>62</v>
      </c>
      <c r="C29" s="53">
        <f t="shared" ref="C29:J29" si="12">SUM(C5:C28)</f>
        <v>6</v>
      </c>
      <c r="D29" s="53">
        <f t="shared" si="12"/>
        <v>2</v>
      </c>
      <c r="E29" s="53">
        <f t="shared" si="12"/>
        <v>1</v>
      </c>
      <c r="F29" s="53">
        <f t="shared" si="12"/>
        <v>2</v>
      </c>
      <c r="G29" s="53">
        <f t="shared" si="12"/>
        <v>14</v>
      </c>
      <c r="H29" s="53">
        <f t="shared" si="12"/>
        <v>69</v>
      </c>
      <c r="I29" s="53">
        <f t="shared" si="12"/>
        <v>181</v>
      </c>
      <c r="J29" s="53">
        <f t="shared" si="12"/>
        <v>125</v>
      </c>
      <c r="K29" s="53">
        <f>SUM(K5:K28)</f>
        <v>79</v>
      </c>
      <c r="L29" s="53">
        <f>SUM(L5:L28)</f>
        <v>29</v>
      </c>
      <c r="M29" s="53">
        <f>SUM(M5:M28)</f>
        <v>31</v>
      </c>
      <c r="N29" s="53">
        <f>SUM(N5:N28)</f>
        <v>0</v>
      </c>
      <c r="V29" s="4"/>
      <c r="W29" s="4"/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1</v>
      </c>
      <c r="AG29">
        <v>0</v>
      </c>
      <c r="AH29">
        <v>0</v>
      </c>
      <c r="AI29">
        <v>0</v>
      </c>
      <c r="AJ29">
        <v>1</v>
      </c>
      <c r="AK29">
        <v>105</v>
      </c>
    </row>
    <row r="30" spans="1:37" ht="13.8" thickTop="1" x14ac:dyDescent="0.25">
      <c r="B30" s="16" t="s">
        <v>5</v>
      </c>
      <c r="C30" s="62">
        <f>C29/N32</f>
        <v>1.1131725417439703E-2</v>
      </c>
      <c r="D30" s="62">
        <f>D29/N32</f>
        <v>3.7105751391465678E-3</v>
      </c>
      <c r="E30" s="62">
        <f>E29/N32</f>
        <v>1.8552875695732839E-3</v>
      </c>
      <c r="F30" s="62">
        <f>F29/N32</f>
        <v>3.7105751391465678E-3</v>
      </c>
      <c r="G30" s="62">
        <f>G29/N32</f>
        <v>2.5974025974025976E-2</v>
      </c>
      <c r="H30" s="62">
        <f>H29/N32</f>
        <v>0.1280148423005566</v>
      </c>
      <c r="I30" s="62">
        <f>I29/N32</f>
        <v>0.3358070500927644</v>
      </c>
      <c r="J30" s="62">
        <f>J29/N32</f>
        <v>0.23191094619666047</v>
      </c>
      <c r="K30" s="62">
        <f>K29/N32</f>
        <v>0.14656771799628943</v>
      </c>
      <c r="L30" s="62">
        <f>L29/N32</f>
        <v>5.3803339517625233E-2</v>
      </c>
      <c r="M30" s="62">
        <f>M29/N32</f>
        <v>5.7513914656771803E-2</v>
      </c>
      <c r="N30" s="62">
        <f>N29/N32</f>
        <v>0</v>
      </c>
      <c r="V30" s="4"/>
      <c r="W30" s="4">
        <v>2</v>
      </c>
      <c r="X30">
        <v>0</v>
      </c>
      <c r="Y30">
        <v>0</v>
      </c>
      <c r="Z30">
        <v>0</v>
      </c>
      <c r="AA30">
        <v>0</v>
      </c>
      <c r="AB30">
        <v>0</v>
      </c>
      <c r="AC30">
        <v>1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75</v>
      </c>
    </row>
    <row r="31" spans="1:37" ht="13.8" thickBot="1" x14ac:dyDescent="0.3">
      <c r="B31" s="88" t="s">
        <v>63</v>
      </c>
      <c r="C31" s="63">
        <f t="shared" ref="C31:J31" si="13">C29/24</f>
        <v>0.25</v>
      </c>
      <c r="D31" s="63">
        <f t="shared" si="13"/>
        <v>8.3333333333333329E-2</v>
      </c>
      <c r="E31" s="63">
        <f t="shared" si="13"/>
        <v>4.1666666666666664E-2</v>
      </c>
      <c r="F31" s="63">
        <f t="shared" si="13"/>
        <v>8.3333333333333329E-2</v>
      </c>
      <c r="G31" s="63">
        <f t="shared" si="13"/>
        <v>0.58333333333333337</v>
      </c>
      <c r="H31" s="63">
        <f t="shared" si="13"/>
        <v>2.875</v>
      </c>
      <c r="I31" s="63">
        <f t="shared" si="13"/>
        <v>7.541666666666667</v>
      </c>
      <c r="J31" s="63">
        <f t="shared" si="13"/>
        <v>5.208333333333333</v>
      </c>
      <c r="K31" s="63">
        <f>K29/24</f>
        <v>3.2916666666666665</v>
      </c>
      <c r="L31" s="63">
        <f>L29/24</f>
        <v>1.2083333333333333</v>
      </c>
      <c r="M31" s="63">
        <f>M29/24</f>
        <v>1.2916666666666667</v>
      </c>
      <c r="N31" s="63">
        <f>N29/24</f>
        <v>0</v>
      </c>
      <c r="V31" s="4"/>
      <c r="W31" s="4"/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</row>
    <row r="32" spans="1:37" ht="14.4" thickTop="1" thickBot="1" x14ac:dyDescent="0.3">
      <c r="B32" s="64"/>
      <c r="C32" s="64"/>
      <c r="D32" s="64"/>
      <c r="E32" s="64"/>
      <c r="L32" s="65" t="s">
        <v>53</v>
      </c>
      <c r="M32" s="66"/>
      <c r="N32" s="67">
        <f>SUM(C5:N28)</f>
        <v>539</v>
      </c>
      <c r="V32" s="4"/>
      <c r="W32" s="4"/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</row>
    <row r="33" spans="2:37" ht="13.8" thickTop="1" x14ac:dyDescent="0.25">
      <c r="L33" s="5"/>
      <c r="M33" s="5"/>
      <c r="V33" s="4"/>
      <c r="W33" s="4"/>
      <c r="X33">
        <v>0</v>
      </c>
      <c r="Y33">
        <v>0</v>
      </c>
      <c r="Z33">
        <v>0</v>
      </c>
      <c r="AA33">
        <v>0</v>
      </c>
      <c r="AB33">
        <v>0</v>
      </c>
      <c r="AC33">
        <v>3</v>
      </c>
      <c r="AD33">
        <v>3</v>
      </c>
      <c r="AE33">
        <v>7</v>
      </c>
      <c r="AF33">
        <v>1</v>
      </c>
      <c r="AG33">
        <v>5</v>
      </c>
      <c r="AH33">
        <v>2</v>
      </c>
      <c r="AI33">
        <v>0</v>
      </c>
      <c r="AJ33">
        <v>18</v>
      </c>
      <c r="AK33">
        <v>99</v>
      </c>
    </row>
    <row r="34" spans="2:37" ht="11.25" customHeight="1" x14ac:dyDescent="0.25">
      <c r="L34" s="3"/>
      <c r="M34" s="3"/>
      <c r="V34" s="4"/>
      <c r="W34" s="4"/>
      <c r="X34">
        <v>1</v>
      </c>
      <c r="Y34">
        <v>0</v>
      </c>
      <c r="Z34">
        <v>1</v>
      </c>
      <c r="AA34">
        <v>0</v>
      </c>
      <c r="AB34">
        <v>2</v>
      </c>
      <c r="AC34">
        <v>2</v>
      </c>
      <c r="AD34">
        <v>1</v>
      </c>
      <c r="AE34">
        <v>1</v>
      </c>
      <c r="AF34">
        <v>0</v>
      </c>
      <c r="AG34">
        <v>0</v>
      </c>
      <c r="AH34">
        <v>0</v>
      </c>
      <c r="AI34">
        <v>0</v>
      </c>
      <c r="AJ34">
        <v>2</v>
      </c>
      <c r="AK34">
        <v>65</v>
      </c>
    </row>
    <row r="35" spans="2:37" ht="13.8" x14ac:dyDescent="0.25">
      <c r="B35" s="57" t="s">
        <v>64</v>
      </c>
      <c r="L35" s="3"/>
      <c r="M35" s="3"/>
      <c r="V35" s="4"/>
      <c r="W35" s="4"/>
      <c r="X35">
        <v>0</v>
      </c>
      <c r="Y35">
        <v>1</v>
      </c>
      <c r="Z35">
        <v>1</v>
      </c>
      <c r="AA35">
        <v>0</v>
      </c>
      <c r="AB35">
        <v>1</v>
      </c>
      <c r="AC35">
        <v>4</v>
      </c>
      <c r="AD35">
        <v>2</v>
      </c>
      <c r="AE35">
        <v>0</v>
      </c>
      <c r="AF35">
        <v>1</v>
      </c>
      <c r="AG35">
        <v>0</v>
      </c>
      <c r="AH35">
        <v>1</v>
      </c>
      <c r="AI35">
        <v>0</v>
      </c>
      <c r="AJ35">
        <v>4</v>
      </c>
      <c r="AK35">
        <v>77</v>
      </c>
    </row>
    <row r="36" spans="2:37" ht="13.2" x14ac:dyDescent="0.25">
      <c r="L36" s="3"/>
      <c r="M36" s="3"/>
      <c r="V36" s="4"/>
      <c r="W36" s="4"/>
      <c r="X36">
        <v>0</v>
      </c>
      <c r="Y36">
        <v>0</v>
      </c>
      <c r="Z36">
        <v>1</v>
      </c>
      <c r="AA36">
        <v>0</v>
      </c>
      <c r="AB36">
        <v>4</v>
      </c>
      <c r="AC36">
        <v>6</v>
      </c>
      <c r="AD36">
        <v>7</v>
      </c>
      <c r="AE36">
        <v>11</v>
      </c>
      <c r="AF36">
        <v>5</v>
      </c>
      <c r="AG36">
        <v>1</v>
      </c>
      <c r="AH36">
        <v>0</v>
      </c>
      <c r="AI36">
        <v>0</v>
      </c>
      <c r="AJ36">
        <v>24</v>
      </c>
      <c r="AK36">
        <v>87</v>
      </c>
    </row>
    <row r="37" spans="2:37" ht="13.2" x14ac:dyDescent="0.25">
      <c r="L37" s="3"/>
      <c r="M37" s="3"/>
      <c r="V37" s="4"/>
      <c r="W37" s="4"/>
      <c r="X37">
        <v>2</v>
      </c>
      <c r="Y37">
        <v>0</v>
      </c>
      <c r="Z37">
        <v>0</v>
      </c>
      <c r="AA37">
        <v>0</v>
      </c>
      <c r="AB37">
        <v>0</v>
      </c>
      <c r="AC37">
        <v>8</v>
      </c>
      <c r="AD37">
        <v>14</v>
      </c>
      <c r="AE37">
        <v>13</v>
      </c>
      <c r="AF37">
        <v>10</v>
      </c>
      <c r="AG37">
        <v>0</v>
      </c>
      <c r="AH37">
        <v>1</v>
      </c>
      <c r="AI37">
        <v>0</v>
      </c>
      <c r="AJ37">
        <v>38</v>
      </c>
      <c r="AK37">
        <v>88</v>
      </c>
    </row>
    <row r="38" spans="2:37" ht="13.2" x14ac:dyDescent="0.25">
      <c r="L38" s="3"/>
      <c r="M38" s="3"/>
      <c r="V38" s="4"/>
      <c r="W38" s="4"/>
      <c r="X38">
        <v>2</v>
      </c>
      <c r="Y38">
        <v>0</v>
      </c>
      <c r="Z38">
        <v>0</v>
      </c>
      <c r="AA38">
        <v>1</v>
      </c>
      <c r="AB38">
        <v>2</v>
      </c>
      <c r="AC38">
        <v>2</v>
      </c>
      <c r="AD38">
        <v>10</v>
      </c>
      <c r="AE38">
        <v>7</v>
      </c>
      <c r="AF38">
        <v>4</v>
      </c>
      <c r="AG38">
        <v>3</v>
      </c>
      <c r="AH38">
        <v>0</v>
      </c>
      <c r="AI38">
        <v>0</v>
      </c>
      <c r="AJ38">
        <v>24</v>
      </c>
      <c r="AK38">
        <v>85</v>
      </c>
    </row>
    <row r="39" spans="2:37" ht="13.2" x14ac:dyDescent="0.25">
      <c r="L39" s="3"/>
      <c r="M39" s="3"/>
      <c r="V39" s="4"/>
      <c r="W39" s="4"/>
      <c r="X39">
        <v>0</v>
      </c>
      <c r="Y39">
        <v>0</v>
      </c>
      <c r="Z39">
        <v>0</v>
      </c>
      <c r="AA39">
        <v>1</v>
      </c>
      <c r="AB39">
        <v>4</v>
      </c>
      <c r="AC39">
        <v>6</v>
      </c>
      <c r="AD39">
        <v>7</v>
      </c>
      <c r="AE39">
        <v>8</v>
      </c>
      <c r="AF39">
        <v>7</v>
      </c>
      <c r="AG39">
        <v>1</v>
      </c>
      <c r="AH39">
        <v>1</v>
      </c>
      <c r="AI39">
        <v>0</v>
      </c>
      <c r="AJ39">
        <v>24</v>
      </c>
      <c r="AK39">
        <v>88</v>
      </c>
    </row>
    <row r="40" spans="2:37" ht="13.2" x14ac:dyDescent="0.25">
      <c r="L40" s="3"/>
      <c r="M40" s="3"/>
      <c r="V40" s="4"/>
      <c r="W40" s="4"/>
      <c r="X40">
        <v>1</v>
      </c>
      <c r="Y40">
        <v>1</v>
      </c>
      <c r="Z40">
        <v>0</v>
      </c>
      <c r="AA40">
        <v>0</v>
      </c>
      <c r="AB40">
        <v>1</v>
      </c>
      <c r="AC40">
        <v>8</v>
      </c>
      <c r="AD40">
        <v>8</v>
      </c>
      <c r="AE40">
        <v>4</v>
      </c>
      <c r="AF40">
        <v>4</v>
      </c>
      <c r="AG40">
        <v>5</v>
      </c>
      <c r="AH40">
        <v>4</v>
      </c>
      <c r="AI40">
        <v>0</v>
      </c>
      <c r="AJ40">
        <v>25</v>
      </c>
      <c r="AK40">
        <v>91</v>
      </c>
    </row>
    <row r="41" spans="2:37" ht="13.2" x14ac:dyDescent="0.25">
      <c r="L41" s="3"/>
      <c r="M41" s="3"/>
      <c r="V41" s="4"/>
      <c r="W41" s="4"/>
      <c r="X41">
        <v>0</v>
      </c>
      <c r="Y41">
        <v>0</v>
      </c>
      <c r="Z41">
        <v>0</v>
      </c>
      <c r="AA41">
        <v>0</v>
      </c>
      <c r="AB41">
        <v>2</v>
      </c>
      <c r="AC41">
        <v>13</v>
      </c>
      <c r="AD41">
        <v>11</v>
      </c>
      <c r="AE41">
        <v>4</v>
      </c>
      <c r="AF41">
        <v>5</v>
      </c>
      <c r="AG41">
        <v>1</v>
      </c>
      <c r="AH41">
        <v>0</v>
      </c>
      <c r="AI41">
        <v>0</v>
      </c>
      <c r="AJ41">
        <v>21</v>
      </c>
      <c r="AK41">
        <v>85</v>
      </c>
    </row>
    <row r="42" spans="2:37" ht="13.2" x14ac:dyDescent="0.25">
      <c r="L42" s="3"/>
      <c r="M42" s="3"/>
      <c r="V42" s="4"/>
      <c r="W42" s="4"/>
      <c r="X42">
        <v>2</v>
      </c>
      <c r="Y42">
        <v>1</v>
      </c>
      <c r="Z42">
        <v>2</v>
      </c>
      <c r="AA42">
        <v>2</v>
      </c>
      <c r="AB42">
        <v>1</v>
      </c>
      <c r="AC42">
        <v>17</v>
      </c>
      <c r="AD42">
        <v>13</v>
      </c>
      <c r="AE42">
        <v>7</v>
      </c>
      <c r="AF42">
        <v>2</v>
      </c>
      <c r="AG42">
        <v>3</v>
      </c>
      <c r="AH42">
        <v>2</v>
      </c>
      <c r="AI42">
        <v>0</v>
      </c>
      <c r="AJ42">
        <v>27</v>
      </c>
      <c r="AK42">
        <v>80</v>
      </c>
    </row>
    <row r="43" spans="2:37" ht="13.2" x14ac:dyDescent="0.25">
      <c r="L43" s="3"/>
      <c r="M43" s="3"/>
      <c r="V43" s="4"/>
      <c r="W43" s="4"/>
      <c r="X43">
        <v>0</v>
      </c>
      <c r="Y43">
        <v>1</v>
      </c>
      <c r="Z43">
        <v>1</v>
      </c>
      <c r="AA43">
        <v>1</v>
      </c>
      <c r="AB43">
        <v>1</v>
      </c>
      <c r="AC43">
        <v>3</v>
      </c>
      <c r="AD43">
        <v>12</v>
      </c>
      <c r="AE43">
        <v>3</v>
      </c>
      <c r="AF43">
        <v>5</v>
      </c>
      <c r="AG43">
        <v>2</v>
      </c>
      <c r="AH43">
        <v>1</v>
      </c>
      <c r="AI43">
        <v>0</v>
      </c>
      <c r="AJ43">
        <v>23</v>
      </c>
      <c r="AK43">
        <v>87</v>
      </c>
    </row>
    <row r="44" spans="2:37" ht="13.2" x14ac:dyDescent="0.25">
      <c r="L44" s="3"/>
      <c r="M44" s="3"/>
      <c r="V44" s="4"/>
      <c r="W44" s="4"/>
      <c r="X44">
        <v>0</v>
      </c>
      <c r="Y44">
        <v>0</v>
      </c>
      <c r="Z44">
        <v>0</v>
      </c>
      <c r="AA44">
        <v>1</v>
      </c>
      <c r="AB44">
        <v>0</v>
      </c>
      <c r="AC44">
        <v>5</v>
      </c>
      <c r="AD44">
        <v>11</v>
      </c>
      <c r="AE44">
        <v>5</v>
      </c>
      <c r="AF44">
        <v>2</v>
      </c>
      <c r="AG44">
        <v>3</v>
      </c>
      <c r="AH44">
        <v>0</v>
      </c>
      <c r="AI44">
        <v>0</v>
      </c>
      <c r="AJ44">
        <v>21</v>
      </c>
      <c r="AK44">
        <v>89</v>
      </c>
    </row>
    <row r="45" spans="2:37" ht="13.2" x14ac:dyDescent="0.25">
      <c r="L45" s="3"/>
      <c r="M45" s="3"/>
      <c r="V45" s="4"/>
      <c r="W45" s="4"/>
      <c r="X45">
        <v>0</v>
      </c>
      <c r="Y45">
        <v>1</v>
      </c>
      <c r="Z45">
        <v>0</v>
      </c>
      <c r="AA45">
        <v>0</v>
      </c>
      <c r="AB45">
        <v>0</v>
      </c>
      <c r="AC45">
        <v>9</v>
      </c>
      <c r="AD45">
        <v>7</v>
      </c>
      <c r="AE45">
        <v>8</v>
      </c>
      <c r="AF45">
        <v>6</v>
      </c>
      <c r="AG45">
        <v>4</v>
      </c>
      <c r="AH45">
        <v>1</v>
      </c>
      <c r="AI45">
        <v>0</v>
      </c>
      <c r="AJ45">
        <v>26</v>
      </c>
      <c r="AK45">
        <v>91</v>
      </c>
    </row>
    <row r="46" spans="2:37" ht="13.2" x14ac:dyDescent="0.25">
      <c r="L46" s="3"/>
      <c r="M46" s="3"/>
      <c r="V46" s="4"/>
      <c r="W46" s="4"/>
      <c r="X46">
        <v>0</v>
      </c>
      <c r="Y46">
        <v>0</v>
      </c>
      <c r="Z46">
        <v>1</v>
      </c>
      <c r="AA46">
        <v>2</v>
      </c>
      <c r="AB46">
        <v>1</v>
      </c>
      <c r="AC46">
        <v>5</v>
      </c>
      <c r="AD46">
        <v>14</v>
      </c>
      <c r="AE46">
        <v>14</v>
      </c>
      <c r="AF46">
        <v>2</v>
      </c>
      <c r="AG46">
        <v>6</v>
      </c>
      <c r="AH46">
        <v>1</v>
      </c>
      <c r="AI46">
        <v>0</v>
      </c>
      <c r="AJ46">
        <v>37</v>
      </c>
      <c r="AK46">
        <v>90</v>
      </c>
    </row>
    <row r="47" spans="2:37" ht="13.2" x14ac:dyDescent="0.25">
      <c r="L47" s="3"/>
      <c r="M47" s="3"/>
      <c r="V47" s="4"/>
      <c r="W47" s="4"/>
      <c r="X47">
        <v>0</v>
      </c>
      <c r="Y47">
        <v>0</v>
      </c>
      <c r="Z47">
        <v>0</v>
      </c>
      <c r="AA47">
        <v>0</v>
      </c>
      <c r="AB47">
        <v>2</v>
      </c>
      <c r="AC47">
        <v>3</v>
      </c>
      <c r="AD47">
        <v>9</v>
      </c>
      <c r="AE47">
        <v>9</v>
      </c>
      <c r="AF47">
        <v>9</v>
      </c>
      <c r="AG47">
        <v>2</v>
      </c>
      <c r="AH47">
        <v>2</v>
      </c>
      <c r="AI47">
        <v>0</v>
      </c>
      <c r="AJ47">
        <v>31</v>
      </c>
      <c r="AK47">
        <v>94</v>
      </c>
    </row>
    <row r="48" spans="2:37" ht="13.2" x14ac:dyDescent="0.25">
      <c r="L48" s="3"/>
      <c r="M48" s="3"/>
      <c r="V48" s="4"/>
      <c r="W48" s="4"/>
      <c r="X48">
        <v>0</v>
      </c>
      <c r="Y48">
        <v>0</v>
      </c>
      <c r="Z48">
        <v>0</v>
      </c>
      <c r="AA48">
        <v>0</v>
      </c>
      <c r="AB48">
        <v>1</v>
      </c>
      <c r="AC48">
        <v>3</v>
      </c>
      <c r="AD48">
        <v>5</v>
      </c>
      <c r="AE48">
        <v>11</v>
      </c>
      <c r="AF48">
        <v>4</v>
      </c>
      <c r="AG48">
        <v>0</v>
      </c>
      <c r="AH48">
        <v>0</v>
      </c>
      <c r="AI48">
        <v>0</v>
      </c>
      <c r="AJ48">
        <v>20</v>
      </c>
      <c r="AK48">
        <v>91</v>
      </c>
    </row>
    <row r="49" spans="1:37" ht="13.2" x14ac:dyDescent="0.25">
      <c r="L49" s="3"/>
      <c r="M49" s="3"/>
      <c r="V49" s="4"/>
      <c r="W49" s="4"/>
      <c r="X49">
        <v>0</v>
      </c>
      <c r="Y49">
        <v>0</v>
      </c>
      <c r="Z49">
        <v>0</v>
      </c>
      <c r="AA49">
        <v>0</v>
      </c>
      <c r="AB49">
        <v>0</v>
      </c>
      <c r="AC49">
        <v>3</v>
      </c>
      <c r="AD49">
        <v>5</v>
      </c>
      <c r="AE49">
        <v>4</v>
      </c>
      <c r="AF49">
        <v>1</v>
      </c>
      <c r="AG49">
        <v>2</v>
      </c>
      <c r="AH49">
        <v>1</v>
      </c>
      <c r="AI49">
        <v>0</v>
      </c>
      <c r="AJ49">
        <v>13</v>
      </c>
      <c r="AK49">
        <v>93</v>
      </c>
    </row>
    <row r="50" spans="1:37" ht="13.2" x14ac:dyDescent="0.25">
      <c r="L50" s="3"/>
      <c r="M50" s="3"/>
      <c r="V50" s="4"/>
      <c r="W50" s="4"/>
      <c r="X50">
        <v>0</v>
      </c>
      <c r="Y50">
        <v>0</v>
      </c>
      <c r="Z50">
        <v>0</v>
      </c>
      <c r="AA50">
        <v>0</v>
      </c>
      <c r="AB50">
        <v>0</v>
      </c>
      <c r="AC50">
        <v>1</v>
      </c>
      <c r="AD50">
        <v>1</v>
      </c>
      <c r="AE50">
        <v>7</v>
      </c>
      <c r="AF50">
        <v>0</v>
      </c>
      <c r="AG50">
        <v>2</v>
      </c>
      <c r="AH50">
        <v>0</v>
      </c>
      <c r="AI50">
        <v>0</v>
      </c>
      <c r="AJ50">
        <v>10</v>
      </c>
      <c r="AK50">
        <v>96</v>
      </c>
    </row>
    <row r="51" spans="1:37" ht="13.2" x14ac:dyDescent="0.25">
      <c r="L51" s="3"/>
      <c r="M51" s="3"/>
      <c r="V51" s="4"/>
      <c r="W51" s="4"/>
      <c r="X51">
        <v>0</v>
      </c>
      <c r="Y51">
        <v>0</v>
      </c>
      <c r="Z51">
        <v>0</v>
      </c>
      <c r="AA51">
        <v>0</v>
      </c>
      <c r="AB51">
        <v>0</v>
      </c>
      <c r="AC51">
        <v>2</v>
      </c>
      <c r="AD51">
        <v>3</v>
      </c>
      <c r="AE51">
        <v>1</v>
      </c>
      <c r="AF51">
        <v>0</v>
      </c>
      <c r="AG51">
        <v>0</v>
      </c>
      <c r="AH51">
        <v>0</v>
      </c>
      <c r="AI51">
        <v>0</v>
      </c>
      <c r="AJ51">
        <v>4</v>
      </c>
      <c r="AK51">
        <v>83</v>
      </c>
    </row>
    <row r="52" spans="1:37" ht="13.2" x14ac:dyDescent="0.25">
      <c r="L52" s="3"/>
      <c r="M52" s="3"/>
      <c r="V52" s="4"/>
      <c r="W52" s="4"/>
      <c r="X52">
        <v>0</v>
      </c>
      <c r="Y52">
        <v>0</v>
      </c>
      <c r="Z52">
        <v>0</v>
      </c>
      <c r="AA52">
        <v>0</v>
      </c>
      <c r="AB52">
        <v>2</v>
      </c>
      <c r="AC52">
        <v>1</v>
      </c>
      <c r="AD52">
        <v>3</v>
      </c>
      <c r="AE52">
        <v>2</v>
      </c>
      <c r="AF52">
        <v>1</v>
      </c>
      <c r="AG52">
        <v>3</v>
      </c>
      <c r="AH52">
        <v>0</v>
      </c>
      <c r="AI52">
        <v>0</v>
      </c>
      <c r="AJ52">
        <v>9</v>
      </c>
      <c r="AK52">
        <v>92</v>
      </c>
    </row>
    <row r="53" spans="1:37" ht="13.2" x14ac:dyDescent="0.25">
      <c r="L53" s="3"/>
      <c r="M53" s="3"/>
      <c r="V53" s="4"/>
      <c r="W53" s="4"/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</v>
      </c>
      <c r="AF53">
        <v>0</v>
      </c>
      <c r="AG53">
        <v>0</v>
      </c>
      <c r="AH53">
        <v>0</v>
      </c>
      <c r="AI53">
        <v>0</v>
      </c>
      <c r="AJ53">
        <v>3</v>
      </c>
      <c r="AK53">
        <v>95</v>
      </c>
    </row>
    <row r="54" spans="1:37" ht="13.2" x14ac:dyDescent="0.25">
      <c r="L54" s="3"/>
      <c r="M54" s="3"/>
      <c r="V54" s="4"/>
      <c r="W54" s="4">
        <v>3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</v>
      </c>
      <c r="AE54">
        <v>2</v>
      </c>
      <c r="AF54">
        <v>0</v>
      </c>
      <c r="AG54">
        <v>0</v>
      </c>
      <c r="AH54">
        <v>0</v>
      </c>
      <c r="AI54">
        <v>0</v>
      </c>
      <c r="AJ54">
        <v>4</v>
      </c>
      <c r="AK54">
        <v>90</v>
      </c>
    </row>
    <row r="55" spans="1:37" ht="13.2" x14ac:dyDescent="0.25">
      <c r="L55" s="3"/>
      <c r="M55" s="3"/>
      <c r="V55" s="4"/>
      <c r="W55" s="4"/>
      <c r="X55">
        <v>0</v>
      </c>
      <c r="Y55">
        <v>0</v>
      </c>
      <c r="Z55">
        <v>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1</v>
      </c>
      <c r="AG55">
        <v>0</v>
      </c>
      <c r="AH55">
        <v>0</v>
      </c>
      <c r="AI55">
        <v>0</v>
      </c>
      <c r="AJ55">
        <v>1</v>
      </c>
      <c r="AK55">
        <v>75</v>
      </c>
    </row>
    <row r="56" spans="1:37" ht="13.2" x14ac:dyDescent="0.25">
      <c r="L56" s="3"/>
      <c r="M56" s="3"/>
      <c r="V56" s="4"/>
      <c r="W56" s="4"/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1</v>
      </c>
      <c r="AE56">
        <v>1</v>
      </c>
      <c r="AF56">
        <v>0</v>
      </c>
      <c r="AG56">
        <v>0</v>
      </c>
      <c r="AH56">
        <v>0</v>
      </c>
      <c r="AI56">
        <v>0</v>
      </c>
      <c r="AJ56">
        <v>2</v>
      </c>
      <c r="AK56">
        <v>90</v>
      </c>
    </row>
    <row r="57" spans="1:37" ht="13.2" x14ac:dyDescent="0.25">
      <c r="L57" s="3"/>
      <c r="M57" s="3"/>
      <c r="V57" s="4"/>
      <c r="W57" s="4"/>
      <c r="X57">
        <v>0</v>
      </c>
      <c r="Y57">
        <v>0</v>
      </c>
      <c r="Z57">
        <v>1</v>
      </c>
      <c r="AA57">
        <v>0</v>
      </c>
      <c r="AB57">
        <v>1</v>
      </c>
      <c r="AC57">
        <v>1</v>
      </c>
      <c r="AD57">
        <v>0</v>
      </c>
      <c r="AE57">
        <v>0</v>
      </c>
      <c r="AF57">
        <v>1</v>
      </c>
      <c r="AG57">
        <v>0</v>
      </c>
      <c r="AH57">
        <v>0</v>
      </c>
      <c r="AI57">
        <v>0</v>
      </c>
      <c r="AJ57">
        <v>1</v>
      </c>
      <c r="AK57">
        <v>72</v>
      </c>
    </row>
    <row r="58" spans="1:37" ht="0.75" customHeight="1" x14ac:dyDescent="0.25">
      <c r="L58" s="3"/>
      <c r="M58" s="3"/>
      <c r="V58" s="4"/>
      <c r="W58" s="4"/>
      <c r="X58">
        <v>0</v>
      </c>
      <c r="Y58">
        <v>0</v>
      </c>
      <c r="Z58">
        <v>0</v>
      </c>
      <c r="AA58">
        <v>1</v>
      </c>
      <c r="AB58">
        <v>0</v>
      </c>
      <c r="AC58">
        <v>3</v>
      </c>
      <c r="AD58">
        <v>4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4</v>
      </c>
      <c r="AK58">
        <v>78</v>
      </c>
    </row>
    <row r="59" spans="1:37" ht="13.8" x14ac:dyDescent="0.25">
      <c r="B59" s="57" t="s">
        <v>61</v>
      </c>
      <c r="G59" s="364">
        <f>Y4</f>
        <v>43721</v>
      </c>
      <c r="H59" s="364"/>
      <c r="I59" s="364"/>
      <c r="J59" s="364"/>
      <c r="L59" s="3"/>
      <c r="M59" s="3"/>
      <c r="V59" s="4"/>
      <c r="W59" s="4"/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1</v>
      </c>
      <c r="AE59">
        <v>1</v>
      </c>
      <c r="AF59">
        <v>0</v>
      </c>
      <c r="AG59">
        <v>1</v>
      </c>
      <c r="AH59">
        <v>0</v>
      </c>
      <c r="AI59">
        <v>0</v>
      </c>
      <c r="AJ59">
        <v>3</v>
      </c>
      <c r="AK59">
        <v>98</v>
      </c>
    </row>
    <row r="60" spans="1:37" ht="13.8" thickBot="1" x14ac:dyDescent="0.3">
      <c r="L60" s="3"/>
      <c r="M60" s="3"/>
      <c r="P60" s="154" t="s">
        <v>86</v>
      </c>
      <c r="V60" s="4"/>
      <c r="W60" s="4"/>
      <c r="X60">
        <v>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1</v>
      </c>
      <c r="AE60">
        <v>1</v>
      </c>
      <c r="AF60">
        <v>3</v>
      </c>
      <c r="AG60">
        <v>1</v>
      </c>
      <c r="AH60">
        <v>0</v>
      </c>
      <c r="AI60">
        <v>0</v>
      </c>
      <c r="AJ60">
        <v>6</v>
      </c>
      <c r="AK60">
        <v>89</v>
      </c>
    </row>
    <row r="61" spans="1:37" s="9" customFormat="1" ht="13.5" customHeight="1" thickTop="1" x14ac:dyDescent="0.55000000000000004">
      <c r="A61" s="3"/>
      <c r="B61" s="89">
        <f>G59</f>
        <v>43721</v>
      </c>
      <c r="C61" s="371" t="str">
        <f>C3</f>
        <v>de 0 à 30</v>
      </c>
      <c r="D61" s="369" t="str">
        <f t="shared" ref="D61:N61" si="14">D3</f>
        <v>de 30 à 40</v>
      </c>
      <c r="E61" s="369" t="str">
        <f t="shared" si="14"/>
        <v>de 40 à 50</v>
      </c>
      <c r="F61" s="369" t="str">
        <f t="shared" si="14"/>
        <v>de 50 à 60</v>
      </c>
      <c r="G61" s="369" t="str">
        <f t="shared" si="14"/>
        <v>de 60 à 70</v>
      </c>
      <c r="H61" s="369" t="str">
        <f t="shared" si="14"/>
        <v>de 70 à 80</v>
      </c>
      <c r="I61" s="369" t="str">
        <f t="shared" si="14"/>
        <v>de 80 à 90</v>
      </c>
      <c r="J61" s="369" t="str">
        <f t="shared" si="14"/>
        <v>de 90 à 100</v>
      </c>
      <c r="K61" s="369" t="str">
        <f t="shared" si="14"/>
        <v>de 100 à 110</v>
      </c>
      <c r="L61" s="369" t="str">
        <f t="shared" si="14"/>
        <v>de 110 à 120</v>
      </c>
      <c r="M61" s="369" t="str">
        <f t="shared" si="14"/>
        <v>de 120 à 130</v>
      </c>
      <c r="N61" s="369" t="str">
        <f t="shared" si="14"/>
        <v>plus de 150</v>
      </c>
      <c r="V61" s="4"/>
      <c r="W61" s="4"/>
      <c r="X61">
        <v>0</v>
      </c>
      <c r="Y61">
        <v>1</v>
      </c>
      <c r="Z61">
        <v>0</v>
      </c>
      <c r="AA61">
        <v>0</v>
      </c>
      <c r="AB61">
        <v>0</v>
      </c>
      <c r="AC61">
        <v>1</v>
      </c>
      <c r="AD61">
        <v>3</v>
      </c>
      <c r="AE61">
        <v>3</v>
      </c>
      <c r="AF61">
        <v>2</v>
      </c>
      <c r="AG61">
        <v>1</v>
      </c>
      <c r="AH61">
        <v>0</v>
      </c>
      <c r="AI61">
        <v>0</v>
      </c>
      <c r="AJ61">
        <v>9</v>
      </c>
      <c r="AK61">
        <v>89</v>
      </c>
    </row>
    <row r="62" spans="1:37" ht="13.5" customHeight="1" thickBot="1" x14ac:dyDescent="0.3">
      <c r="B62" s="25"/>
      <c r="C62" s="372"/>
      <c r="D62" s="370"/>
      <c r="E62" s="370"/>
      <c r="F62" s="370"/>
      <c r="G62" s="370"/>
      <c r="H62" s="370"/>
      <c r="I62" s="370"/>
      <c r="J62" s="370"/>
      <c r="K62" s="370"/>
      <c r="L62" s="370"/>
      <c r="M62" s="370"/>
      <c r="N62" s="370"/>
      <c r="V62" s="4"/>
      <c r="W62" s="4"/>
      <c r="X62">
        <v>0</v>
      </c>
      <c r="Y62">
        <v>0</v>
      </c>
      <c r="Z62">
        <v>0</v>
      </c>
      <c r="AA62">
        <v>0</v>
      </c>
      <c r="AB62">
        <v>1</v>
      </c>
      <c r="AC62">
        <v>5</v>
      </c>
      <c r="AD62">
        <v>5</v>
      </c>
      <c r="AE62">
        <v>6</v>
      </c>
      <c r="AF62">
        <v>1</v>
      </c>
      <c r="AG62">
        <v>2</v>
      </c>
      <c r="AH62">
        <v>1</v>
      </c>
      <c r="AI62">
        <v>0</v>
      </c>
      <c r="AJ62">
        <v>15</v>
      </c>
      <c r="AK62">
        <v>90</v>
      </c>
    </row>
    <row r="63" spans="1:37" ht="13.5" customHeight="1" thickTop="1" x14ac:dyDescent="0.25">
      <c r="B63" s="16" t="s">
        <v>21</v>
      </c>
      <c r="C63" s="20">
        <f>X29</f>
        <v>0</v>
      </c>
      <c r="D63" s="41">
        <f t="shared" ref="D63:D86" si="15">Y29</f>
        <v>0</v>
      </c>
      <c r="E63" s="41">
        <f t="shared" ref="E63:E86" si="16">Z29</f>
        <v>0</v>
      </c>
      <c r="F63" s="41">
        <f t="shared" ref="F63:F86" si="17">AA29</f>
        <v>0</v>
      </c>
      <c r="G63" s="41">
        <f t="shared" ref="G63:G86" si="18">AB29</f>
        <v>0</v>
      </c>
      <c r="H63" s="41">
        <f t="shared" ref="H63:H86" si="19">AC29</f>
        <v>0</v>
      </c>
      <c r="I63" s="41">
        <f t="shared" ref="I63:I86" si="20">AD29</f>
        <v>0</v>
      </c>
      <c r="J63" s="41">
        <f t="shared" ref="J63:J86" si="21">AE29</f>
        <v>0</v>
      </c>
      <c r="K63" s="41">
        <f t="shared" ref="K63:K86" si="22">AF29</f>
        <v>1</v>
      </c>
      <c r="L63" s="41">
        <f t="shared" ref="L63:L86" si="23">AG29</f>
        <v>0</v>
      </c>
      <c r="M63" s="41">
        <f t="shared" ref="M63:M86" si="24">AH29</f>
        <v>0</v>
      </c>
      <c r="N63" s="41">
        <f t="shared" ref="N63:N86" si="25">AI29</f>
        <v>0</v>
      </c>
      <c r="V63" s="4"/>
      <c r="W63" s="4"/>
      <c r="X63">
        <v>0</v>
      </c>
      <c r="Y63">
        <v>0</v>
      </c>
      <c r="Z63">
        <v>0</v>
      </c>
      <c r="AA63">
        <v>0</v>
      </c>
      <c r="AB63">
        <v>1</v>
      </c>
      <c r="AC63">
        <v>2</v>
      </c>
      <c r="AD63">
        <v>9</v>
      </c>
      <c r="AE63">
        <v>8</v>
      </c>
      <c r="AF63">
        <v>5</v>
      </c>
      <c r="AG63">
        <v>1</v>
      </c>
      <c r="AH63">
        <v>1</v>
      </c>
      <c r="AI63">
        <v>0</v>
      </c>
      <c r="AJ63">
        <v>24</v>
      </c>
      <c r="AK63">
        <v>93</v>
      </c>
    </row>
    <row r="64" spans="1:37" ht="13.5" customHeight="1" x14ac:dyDescent="0.25">
      <c r="B64" s="16" t="s">
        <v>22</v>
      </c>
      <c r="C64" s="20">
        <f t="shared" ref="C64:C86" si="26">X30</f>
        <v>0</v>
      </c>
      <c r="D64" s="41">
        <f t="shared" si="15"/>
        <v>0</v>
      </c>
      <c r="E64" s="41">
        <f t="shared" si="16"/>
        <v>0</v>
      </c>
      <c r="F64" s="41">
        <f t="shared" si="17"/>
        <v>0</v>
      </c>
      <c r="G64" s="41">
        <f t="shared" si="18"/>
        <v>0</v>
      </c>
      <c r="H64" s="41">
        <f t="shared" si="19"/>
        <v>1</v>
      </c>
      <c r="I64" s="41">
        <f t="shared" si="20"/>
        <v>0</v>
      </c>
      <c r="J64" s="41">
        <f t="shared" si="21"/>
        <v>0</v>
      </c>
      <c r="K64" s="41">
        <f t="shared" si="22"/>
        <v>0</v>
      </c>
      <c r="L64" s="41">
        <f t="shared" si="23"/>
        <v>0</v>
      </c>
      <c r="M64" s="41">
        <f t="shared" si="24"/>
        <v>0</v>
      </c>
      <c r="N64" s="41">
        <f t="shared" si="25"/>
        <v>0</v>
      </c>
      <c r="V64" s="4"/>
      <c r="W64" s="4"/>
      <c r="X64">
        <v>0</v>
      </c>
      <c r="Y64">
        <v>0</v>
      </c>
      <c r="Z64">
        <v>1</v>
      </c>
      <c r="AA64">
        <v>0</v>
      </c>
      <c r="AB64">
        <v>0</v>
      </c>
      <c r="AC64">
        <v>2</v>
      </c>
      <c r="AD64">
        <v>5</v>
      </c>
      <c r="AE64">
        <v>4</v>
      </c>
      <c r="AF64">
        <v>4</v>
      </c>
      <c r="AG64">
        <v>1</v>
      </c>
      <c r="AH64">
        <v>0</v>
      </c>
      <c r="AI64">
        <v>0</v>
      </c>
      <c r="AJ64">
        <v>14</v>
      </c>
      <c r="AK64">
        <v>90</v>
      </c>
    </row>
    <row r="65" spans="2:37" ht="13.5" customHeight="1" x14ac:dyDescent="0.25">
      <c r="B65" s="16" t="s">
        <v>23</v>
      </c>
      <c r="C65" s="20">
        <f t="shared" si="26"/>
        <v>0</v>
      </c>
      <c r="D65" s="41">
        <f t="shared" si="15"/>
        <v>0</v>
      </c>
      <c r="E65" s="41">
        <f t="shared" si="16"/>
        <v>0</v>
      </c>
      <c r="F65" s="41">
        <f t="shared" si="17"/>
        <v>0</v>
      </c>
      <c r="G65" s="41">
        <f t="shared" si="18"/>
        <v>0</v>
      </c>
      <c r="H65" s="41">
        <f t="shared" si="19"/>
        <v>0</v>
      </c>
      <c r="I65" s="41">
        <f t="shared" si="20"/>
        <v>0</v>
      </c>
      <c r="J65" s="41">
        <f t="shared" si="21"/>
        <v>0</v>
      </c>
      <c r="K65" s="41">
        <f t="shared" si="22"/>
        <v>0</v>
      </c>
      <c r="L65" s="41">
        <f t="shared" si="23"/>
        <v>0</v>
      </c>
      <c r="M65" s="41">
        <f t="shared" si="24"/>
        <v>0</v>
      </c>
      <c r="N65" s="41">
        <f t="shared" si="25"/>
        <v>0</v>
      </c>
      <c r="V65" s="4"/>
      <c r="W65" s="4"/>
      <c r="X65">
        <v>0</v>
      </c>
      <c r="Y65">
        <v>0</v>
      </c>
      <c r="Z65">
        <v>0</v>
      </c>
      <c r="AA65">
        <v>0</v>
      </c>
      <c r="AB65">
        <v>1</v>
      </c>
      <c r="AC65">
        <v>7</v>
      </c>
      <c r="AD65">
        <v>12</v>
      </c>
      <c r="AE65">
        <v>5</v>
      </c>
      <c r="AF65">
        <v>4</v>
      </c>
      <c r="AG65">
        <v>2</v>
      </c>
      <c r="AH65">
        <v>1</v>
      </c>
      <c r="AI65">
        <v>0</v>
      </c>
      <c r="AJ65">
        <v>24</v>
      </c>
      <c r="AK65">
        <v>89</v>
      </c>
    </row>
    <row r="66" spans="2:37" ht="13.5" customHeight="1" x14ac:dyDescent="0.25">
      <c r="B66" s="16" t="s">
        <v>24</v>
      </c>
      <c r="C66" s="20">
        <f t="shared" si="26"/>
        <v>0</v>
      </c>
      <c r="D66" s="41">
        <f t="shared" si="15"/>
        <v>0</v>
      </c>
      <c r="E66" s="41">
        <f t="shared" si="16"/>
        <v>0</v>
      </c>
      <c r="F66" s="41">
        <f t="shared" si="17"/>
        <v>0</v>
      </c>
      <c r="G66" s="41">
        <f t="shared" si="18"/>
        <v>0</v>
      </c>
      <c r="H66" s="41">
        <f t="shared" si="19"/>
        <v>0</v>
      </c>
      <c r="I66" s="41">
        <f t="shared" si="20"/>
        <v>0</v>
      </c>
      <c r="J66" s="41">
        <f t="shared" si="21"/>
        <v>0</v>
      </c>
      <c r="K66" s="41">
        <f t="shared" si="22"/>
        <v>0</v>
      </c>
      <c r="L66" s="41">
        <f t="shared" si="23"/>
        <v>0</v>
      </c>
      <c r="M66" s="41">
        <f t="shared" si="24"/>
        <v>0</v>
      </c>
      <c r="N66" s="41">
        <f t="shared" si="25"/>
        <v>0</v>
      </c>
      <c r="V66" s="4"/>
      <c r="W66" s="4"/>
      <c r="X66">
        <v>0</v>
      </c>
      <c r="Y66">
        <v>0</v>
      </c>
      <c r="Z66">
        <v>0</v>
      </c>
      <c r="AA66">
        <v>0</v>
      </c>
      <c r="AB66">
        <v>1</v>
      </c>
      <c r="AC66">
        <v>6</v>
      </c>
      <c r="AD66">
        <v>5</v>
      </c>
      <c r="AE66">
        <v>5</v>
      </c>
      <c r="AF66">
        <v>1</v>
      </c>
      <c r="AG66">
        <v>2</v>
      </c>
      <c r="AH66">
        <v>0</v>
      </c>
      <c r="AI66">
        <v>0</v>
      </c>
      <c r="AJ66">
        <v>13</v>
      </c>
      <c r="AK66">
        <v>88</v>
      </c>
    </row>
    <row r="67" spans="2:37" ht="13.5" customHeight="1" x14ac:dyDescent="0.25">
      <c r="B67" s="16" t="s">
        <v>25</v>
      </c>
      <c r="C67" s="20">
        <f t="shared" si="26"/>
        <v>0</v>
      </c>
      <c r="D67" s="41">
        <f t="shared" si="15"/>
        <v>0</v>
      </c>
      <c r="E67" s="41">
        <f t="shared" si="16"/>
        <v>0</v>
      </c>
      <c r="F67" s="41">
        <f t="shared" si="17"/>
        <v>0</v>
      </c>
      <c r="G67" s="41">
        <f t="shared" si="18"/>
        <v>0</v>
      </c>
      <c r="H67" s="41">
        <f t="shared" si="19"/>
        <v>3</v>
      </c>
      <c r="I67" s="41">
        <f t="shared" si="20"/>
        <v>3</v>
      </c>
      <c r="J67" s="41">
        <f t="shared" si="21"/>
        <v>7</v>
      </c>
      <c r="K67" s="41">
        <f t="shared" si="22"/>
        <v>1</v>
      </c>
      <c r="L67" s="41">
        <f t="shared" si="23"/>
        <v>5</v>
      </c>
      <c r="M67" s="41">
        <f t="shared" si="24"/>
        <v>2</v>
      </c>
      <c r="N67" s="41">
        <f t="shared" si="25"/>
        <v>0</v>
      </c>
      <c r="V67" s="4"/>
      <c r="W67" s="4"/>
      <c r="X67">
        <v>0</v>
      </c>
      <c r="Y67">
        <v>0</v>
      </c>
      <c r="Z67">
        <v>0</v>
      </c>
      <c r="AA67">
        <v>0</v>
      </c>
      <c r="AB67">
        <v>2</v>
      </c>
      <c r="AC67">
        <v>8</v>
      </c>
      <c r="AD67">
        <v>3</v>
      </c>
      <c r="AE67">
        <v>7</v>
      </c>
      <c r="AF67">
        <v>1</v>
      </c>
      <c r="AG67">
        <v>2</v>
      </c>
      <c r="AH67">
        <v>3</v>
      </c>
      <c r="AI67">
        <v>0</v>
      </c>
      <c r="AJ67">
        <v>16</v>
      </c>
      <c r="AK67">
        <v>91</v>
      </c>
    </row>
    <row r="68" spans="2:37" ht="13.5" customHeight="1" x14ac:dyDescent="0.25">
      <c r="B68" s="16" t="s">
        <v>26</v>
      </c>
      <c r="C68" s="20">
        <f t="shared" si="26"/>
        <v>1</v>
      </c>
      <c r="D68" s="41">
        <f t="shared" si="15"/>
        <v>0</v>
      </c>
      <c r="E68" s="41">
        <f t="shared" si="16"/>
        <v>1</v>
      </c>
      <c r="F68" s="41">
        <f t="shared" si="17"/>
        <v>0</v>
      </c>
      <c r="G68" s="41">
        <f t="shared" si="18"/>
        <v>2</v>
      </c>
      <c r="H68" s="41">
        <f t="shared" si="19"/>
        <v>2</v>
      </c>
      <c r="I68" s="41">
        <f t="shared" si="20"/>
        <v>1</v>
      </c>
      <c r="J68" s="41">
        <f t="shared" si="21"/>
        <v>1</v>
      </c>
      <c r="K68" s="41">
        <f t="shared" si="22"/>
        <v>0</v>
      </c>
      <c r="L68" s="41">
        <f t="shared" si="23"/>
        <v>0</v>
      </c>
      <c r="M68" s="41">
        <f t="shared" si="24"/>
        <v>0</v>
      </c>
      <c r="N68" s="41">
        <f t="shared" si="25"/>
        <v>0</v>
      </c>
      <c r="V68" s="4"/>
      <c r="W68" s="4"/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5</v>
      </c>
      <c r="AE68">
        <v>3</v>
      </c>
      <c r="AF68">
        <v>7</v>
      </c>
      <c r="AG68">
        <v>3</v>
      </c>
      <c r="AH68">
        <v>0</v>
      </c>
      <c r="AI68">
        <v>0</v>
      </c>
      <c r="AJ68">
        <v>18</v>
      </c>
      <c r="AK68">
        <v>99</v>
      </c>
    </row>
    <row r="69" spans="2:37" ht="13.5" customHeight="1" x14ac:dyDescent="0.25">
      <c r="B69" s="16" t="s">
        <v>27</v>
      </c>
      <c r="C69" s="20">
        <f t="shared" si="26"/>
        <v>0</v>
      </c>
      <c r="D69" s="41">
        <f t="shared" si="15"/>
        <v>1</v>
      </c>
      <c r="E69" s="41">
        <f t="shared" si="16"/>
        <v>1</v>
      </c>
      <c r="F69" s="41">
        <f t="shared" si="17"/>
        <v>0</v>
      </c>
      <c r="G69" s="41">
        <f t="shared" si="18"/>
        <v>1</v>
      </c>
      <c r="H69" s="41">
        <f t="shared" si="19"/>
        <v>4</v>
      </c>
      <c r="I69" s="41">
        <f t="shared" si="20"/>
        <v>2</v>
      </c>
      <c r="J69" s="41">
        <f t="shared" si="21"/>
        <v>0</v>
      </c>
      <c r="K69" s="41">
        <f t="shared" si="22"/>
        <v>1</v>
      </c>
      <c r="L69" s="41">
        <f t="shared" si="23"/>
        <v>0</v>
      </c>
      <c r="M69" s="41">
        <f t="shared" si="24"/>
        <v>1</v>
      </c>
      <c r="N69" s="41">
        <f t="shared" si="25"/>
        <v>0</v>
      </c>
      <c r="V69" s="4"/>
      <c r="W69" s="4"/>
      <c r="X69">
        <v>1</v>
      </c>
      <c r="Y69">
        <v>0</v>
      </c>
      <c r="Z69">
        <v>0</v>
      </c>
      <c r="AA69">
        <v>0</v>
      </c>
      <c r="AB69">
        <v>0</v>
      </c>
      <c r="AC69">
        <v>1</v>
      </c>
      <c r="AD69">
        <v>5</v>
      </c>
      <c r="AE69">
        <v>5</v>
      </c>
      <c r="AF69">
        <v>4</v>
      </c>
      <c r="AG69">
        <v>0</v>
      </c>
      <c r="AH69">
        <v>1</v>
      </c>
      <c r="AI69">
        <v>0</v>
      </c>
      <c r="AJ69">
        <v>15</v>
      </c>
      <c r="AK69">
        <v>90</v>
      </c>
    </row>
    <row r="70" spans="2:37" ht="13.5" customHeight="1" x14ac:dyDescent="0.25">
      <c r="B70" s="16" t="s">
        <v>28</v>
      </c>
      <c r="C70" s="20">
        <f t="shared" si="26"/>
        <v>0</v>
      </c>
      <c r="D70" s="41">
        <f t="shared" si="15"/>
        <v>0</v>
      </c>
      <c r="E70" s="41">
        <f t="shared" si="16"/>
        <v>1</v>
      </c>
      <c r="F70" s="41">
        <f t="shared" si="17"/>
        <v>0</v>
      </c>
      <c r="G70" s="41">
        <f t="shared" si="18"/>
        <v>4</v>
      </c>
      <c r="H70" s="41">
        <f t="shared" si="19"/>
        <v>6</v>
      </c>
      <c r="I70" s="41">
        <f t="shared" si="20"/>
        <v>7</v>
      </c>
      <c r="J70" s="41">
        <f t="shared" si="21"/>
        <v>11</v>
      </c>
      <c r="K70" s="41">
        <f t="shared" si="22"/>
        <v>5</v>
      </c>
      <c r="L70" s="41">
        <f t="shared" si="23"/>
        <v>1</v>
      </c>
      <c r="M70" s="41">
        <f t="shared" si="24"/>
        <v>0</v>
      </c>
      <c r="N70" s="41">
        <f t="shared" si="25"/>
        <v>0</v>
      </c>
      <c r="V70" s="4"/>
      <c r="W70" s="4"/>
      <c r="X70">
        <v>1</v>
      </c>
      <c r="Y70">
        <v>0</v>
      </c>
      <c r="Z70">
        <v>0</v>
      </c>
      <c r="AA70">
        <v>0</v>
      </c>
      <c r="AB70">
        <v>1</v>
      </c>
      <c r="AC70">
        <v>4</v>
      </c>
      <c r="AD70">
        <v>8</v>
      </c>
      <c r="AE70">
        <v>4</v>
      </c>
      <c r="AF70">
        <v>6</v>
      </c>
      <c r="AG70">
        <v>2</v>
      </c>
      <c r="AH70">
        <v>2</v>
      </c>
      <c r="AI70">
        <v>0</v>
      </c>
      <c r="AJ70">
        <v>22</v>
      </c>
      <c r="AK70">
        <v>91</v>
      </c>
    </row>
    <row r="71" spans="2:37" ht="13.5" customHeight="1" x14ac:dyDescent="0.25">
      <c r="B71" s="16" t="s">
        <v>29</v>
      </c>
      <c r="C71" s="20">
        <f t="shared" si="26"/>
        <v>2</v>
      </c>
      <c r="D71" s="41">
        <f t="shared" si="15"/>
        <v>0</v>
      </c>
      <c r="E71" s="41">
        <f t="shared" si="16"/>
        <v>0</v>
      </c>
      <c r="F71" s="41">
        <f t="shared" si="17"/>
        <v>0</v>
      </c>
      <c r="G71" s="41">
        <f t="shared" si="18"/>
        <v>0</v>
      </c>
      <c r="H71" s="41">
        <f t="shared" si="19"/>
        <v>8</v>
      </c>
      <c r="I71" s="41">
        <f t="shared" si="20"/>
        <v>14</v>
      </c>
      <c r="J71" s="41">
        <f t="shared" si="21"/>
        <v>13</v>
      </c>
      <c r="K71" s="41">
        <f t="shared" si="22"/>
        <v>10</v>
      </c>
      <c r="L71" s="41">
        <f t="shared" si="23"/>
        <v>0</v>
      </c>
      <c r="M71" s="41">
        <f t="shared" si="24"/>
        <v>1</v>
      </c>
      <c r="N71" s="41">
        <f t="shared" si="25"/>
        <v>0</v>
      </c>
      <c r="V71" s="4"/>
      <c r="W71" s="4"/>
      <c r="X71">
        <v>0</v>
      </c>
      <c r="Y71">
        <v>0</v>
      </c>
      <c r="Z71">
        <v>0</v>
      </c>
      <c r="AA71">
        <v>0</v>
      </c>
      <c r="AB71">
        <v>1</v>
      </c>
      <c r="AC71">
        <v>7</v>
      </c>
      <c r="AD71">
        <v>7</v>
      </c>
      <c r="AE71">
        <v>10</v>
      </c>
      <c r="AF71">
        <v>6</v>
      </c>
      <c r="AG71">
        <v>3</v>
      </c>
      <c r="AH71">
        <v>1</v>
      </c>
      <c r="AI71">
        <v>0</v>
      </c>
      <c r="AJ71">
        <v>27</v>
      </c>
      <c r="AK71">
        <v>92</v>
      </c>
    </row>
    <row r="72" spans="2:37" ht="13.5" customHeight="1" x14ac:dyDescent="0.25">
      <c r="B72" s="16" t="s">
        <v>30</v>
      </c>
      <c r="C72" s="20">
        <f t="shared" si="26"/>
        <v>2</v>
      </c>
      <c r="D72" s="41">
        <f t="shared" si="15"/>
        <v>0</v>
      </c>
      <c r="E72" s="41">
        <f t="shared" si="16"/>
        <v>0</v>
      </c>
      <c r="F72" s="41">
        <f t="shared" si="17"/>
        <v>1</v>
      </c>
      <c r="G72" s="41">
        <f t="shared" si="18"/>
        <v>2</v>
      </c>
      <c r="H72" s="41">
        <f t="shared" si="19"/>
        <v>2</v>
      </c>
      <c r="I72" s="41">
        <f t="shared" si="20"/>
        <v>10</v>
      </c>
      <c r="J72" s="41">
        <f t="shared" si="21"/>
        <v>7</v>
      </c>
      <c r="K72" s="41">
        <f t="shared" si="22"/>
        <v>4</v>
      </c>
      <c r="L72" s="41">
        <f t="shared" si="23"/>
        <v>3</v>
      </c>
      <c r="M72" s="41">
        <f t="shared" si="24"/>
        <v>0</v>
      </c>
      <c r="N72" s="41">
        <f t="shared" si="25"/>
        <v>0</v>
      </c>
      <c r="V72" s="4"/>
      <c r="W72" s="4"/>
      <c r="X72">
        <v>0</v>
      </c>
      <c r="Y72">
        <v>0</v>
      </c>
      <c r="Z72">
        <v>0</v>
      </c>
      <c r="AA72">
        <v>0</v>
      </c>
      <c r="AB72">
        <v>0</v>
      </c>
      <c r="AC72">
        <v>3</v>
      </c>
      <c r="AD72">
        <v>6</v>
      </c>
      <c r="AE72">
        <v>6</v>
      </c>
      <c r="AF72">
        <v>1</v>
      </c>
      <c r="AG72">
        <v>5</v>
      </c>
      <c r="AH72">
        <v>3</v>
      </c>
      <c r="AI72">
        <v>0</v>
      </c>
      <c r="AJ72">
        <v>21</v>
      </c>
      <c r="AK72">
        <v>98</v>
      </c>
    </row>
    <row r="73" spans="2:37" ht="13.5" customHeight="1" x14ac:dyDescent="0.25">
      <c r="B73" s="16" t="s">
        <v>31</v>
      </c>
      <c r="C73" s="20">
        <f t="shared" si="26"/>
        <v>0</v>
      </c>
      <c r="D73" s="41">
        <f t="shared" si="15"/>
        <v>0</v>
      </c>
      <c r="E73" s="41">
        <f t="shared" si="16"/>
        <v>0</v>
      </c>
      <c r="F73" s="41">
        <f t="shared" si="17"/>
        <v>1</v>
      </c>
      <c r="G73" s="41">
        <f t="shared" si="18"/>
        <v>4</v>
      </c>
      <c r="H73" s="41">
        <f t="shared" si="19"/>
        <v>6</v>
      </c>
      <c r="I73" s="41">
        <f t="shared" si="20"/>
        <v>7</v>
      </c>
      <c r="J73" s="41">
        <f t="shared" si="21"/>
        <v>8</v>
      </c>
      <c r="K73" s="41">
        <f t="shared" si="22"/>
        <v>7</v>
      </c>
      <c r="L73" s="41">
        <f t="shared" si="23"/>
        <v>1</v>
      </c>
      <c r="M73" s="41">
        <f t="shared" si="24"/>
        <v>1</v>
      </c>
      <c r="N73" s="41">
        <f t="shared" si="25"/>
        <v>0</v>
      </c>
      <c r="V73" s="4"/>
      <c r="W73" s="4"/>
      <c r="X73">
        <v>0</v>
      </c>
      <c r="Y73">
        <v>0</v>
      </c>
      <c r="Z73">
        <v>0</v>
      </c>
      <c r="AA73">
        <v>0</v>
      </c>
      <c r="AB73">
        <v>1</v>
      </c>
      <c r="AC73">
        <v>2</v>
      </c>
      <c r="AD73">
        <v>3</v>
      </c>
      <c r="AE73">
        <v>5</v>
      </c>
      <c r="AF73">
        <v>4</v>
      </c>
      <c r="AG73">
        <v>2</v>
      </c>
      <c r="AH73">
        <v>0</v>
      </c>
      <c r="AI73">
        <v>0</v>
      </c>
      <c r="AJ73">
        <v>14</v>
      </c>
      <c r="AK73">
        <v>94</v>
      </c>
    </row>
    <row r="74" spans="2:37" ht="13.5" customHeight="1" x14ac:dyDescent="0.25">
      <c r="B74" s="16" t="s">
        <v>32</v>
      </c>
      <c r="C74" s="20">
        <f t="shared" si="26"/>
        <v>1</v>
      </c>
      <c r="D74" s="41">
        <f t="shared" si="15"/>
        <v>1</v>
      </c>
      <c r="E74" s="41">
        <f t="shared" si="16"/>
        <v>0</v>
      </c>
      <c r="F74" s="41">
        <f t="shared" si="17"/>
        <v>0</v>
      </c>
      <c r="G74" s="41">
        <f t="shared" si="18"/>
        <v>1</v>
      </c>
      <c r="H74" s="41">
        <f t="shared" si="19"/>
        <v>8</v>
      </c>
      <c r="I74" s="41">
        <f t="shared" si="20"/>
        <v>8</v>
      </c>
      <c r="J74" s="41">
        <f t="shared" si="21"/>
        <v>4</v>
      </c>
      <c r="K74" s="41">
        <f t="shared" si="22"/>
        <v>4</v>
      </c>
      <c r="L74" s="41">
        <f t="shared" si="23"/>
        <v>5</v>
      </c>
      <c r="M74" s="41">
        <f t="shared" si="24"/>
        <v>4</v>
      </c>
      <c r="N74" s="41">
        <f t="shared" si="25"/>
        <v>0</v>
      </c>
      <c r="V74" s="4"/>
      <c r="W74" s="4"/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4</v>
      </c>
      <c r="AE74">
        <v>1</v>
      </c>
      <c r="AF74">
        <v>4</v>
      </c>
      <c r="AG74">
        <v>1</v>
      </c>
      <c r="AH74">
        <v>0</v>
      </c>
      <c r="AI74">
        <v>0</v>
      </c>
      <c r="AJ74">
        <v>10</v>
      </c>
      <c r="AK74">
        <v>97</v>
      </c>
    </row>
    <row r="75" spans="2:37" ht="13.5" customHeight="1" x14ac:dyDescent="0.25">
      <c r="B75" s="16" t="s">
        <v>33</v>
      </c>
      <c r="C75" s="20">
        <f t="shared" si="26"/>
        <v>0</v>
      </c>
      <c r="D75" s="41">
        <f t="shared" si="15"/>
        <v>0</v>
      </c>
      <c r="E75" s="41">
        <f t="shared" si="16"/>
        <v>0</v>
      </c>
      <c r="F75" s="41">
        <f t="shared" si="17"/>
        <v>0</v>
      </c>
      <c r="G75" s="41">
        <f t="shared" si="18"/>
        <v>2</v>
      </c>
      <c r="H75" s="41">
        <f t="shared" si="19"/>
        <v>13</v>
      </c>
      <c r="I75" s="41">
        <f t="shared" si="20"/>
        <v>11</v>
      </c>
      <c r="J75" s="41">
        <f t="shared" si="21"/>
        <v>4</v>
      </c>
      <c r="K75" s="41">
        <f t="shared" si="22"/>
        <v>5</v>
      </c>
      <c r="L75" s="41">
        <f t="shared" si="23"/>
        <v>1</v>
      </c>
      <c r="M75" s="41">
        <f t="shared" si="24"/>
        <v>0</v>
      </c>
      <c r="N75" s="41">
        <f t="shared" si="25"/>
        <v>0</v>
      </c>
      <c r="V75" s="4"/>
      <c r="W75" s="4"/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6</v>
      </c>
      <c r="AE75">
        <v>1</v>
      </c>
      <c r="AF75">
        <v>0</v>
      </c>
      <c r="AG75">
        <v>0</v>
      </c>
      <c r="AH75">
        <v>0</v>
      </c>
      <c r="AI75">
        <v>0</v>
      </c>
      <c r="AJ75">
        <v>7</v>
      </c>
      <c r="AK75">
        <v>86</v>
      </c>
    </row>
    <row r="76" spans="2:37" ht="13.5" customHeight="1" x14ac:dyDescent="0.25">
      <c r="B76" s="16" t="s">
        <v>34</v>
      </c>
      <c r="C76" s="20">
        <f t="shared" si="26"/>
        <v>2</v>
      </c>
      <c r="D76" s="41">
        <f t="shared" si="15"/>
        <v>1</v>
      </c>
      <c r="E76" s="41">
        <f t="shared" si="16"/>
        <v>2</v>
      </c>
      <c r="F76" s="41">
        <f t="shared" si="17"/>
        <v>2</v>
      </c>
      <c r="G76" s="41">
        <f t="shared" si="18"/>
        <v>1</v>
      </c>
      <c r="H76" s="41">
        <f t="shared" si="19"/>
        <v>17</v>
      </c>
      <c r="I76" s="41">
        <f t="shared" si="20"/>
        <v>13</v>
      </c>
      <c r="J76" s="41">
        <f t="shared" si="21"/>
        <v>7</v>
      </c>
      <c r="K76" s="41">
        <f t="shared" si="22"/>
        <v>2</v>
      </c>
      <c r="L76" s="41">
        <f t="shared" si="23"/>
        <v>3</v>
      </c>
      <c r="M76" s="41">
        <f t="shared" si="24"/>
        <v>2</v>
      </c>
      <c r="N76" s="41">
        <f t="shared" si="25"/>
        <v>0</v>
      </c>
      <c r="V76" s="4"/>
      <c r="W76" s="4"/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2</v>
      </c>
      <c r="AE76">
        <v>1</v>
      </c>
      <c r="AF76">
        <v>0</v>
      </c>
      <c r="AG76">
        <v>0</v>
      </c>
      <c r="AH76">
        <v>1</v>
      </c>
      <c r="AI76">
        <v>0</v>
      </c>
      <c r="AJ76">
        <v>4</v>
      </c>
      <c r="AK76">
        <v>98</v>
      </c>
    </row>
    <row r="77" spans="2:37" ht="13.5" customHeight="1" x14ac:dyDescent="0.25">
      <c r="B77" s="16" t="s">
        <v>35</v>
      </c>
      <c r="C77" s="20">
        <f t="shared" si="26"/>
        <v>0</v>
      </c>
      <c r="D77" s="41">
        <f t="shared" si="15"/>
        <v>1</v>
      </c>
      <c r="E77" s="41">
        <f t="shared" si="16"/>
        <v>1</v>
      </c>
      <c r="F77" s="41">
        <f t="shared" si="17"/>
        <v>1</v>
      </c>
      <c r="G77" s="41">
        <f t="shared" si="18"/>
        <v>1</v>
      </c>
      <c r="H77" s="41">
        <f t="shared" si="19"/>
        <v>3</v>
      </c>
      <c r="I77" s="41">
        <f t="shared" si="20"/>
        <v>12</v>
      </c>
      <c r="J77" s="41">
        <f t="shared" si="21"/>
        <v>3</v>
      </c>
      <c r="K77" s="41">
        <f t="shared" si="22"/>
        <v>5</v>
      </c>
      <c r="L77" s="41">
        <f t="shared" si="23"/>
        <v>2</v>
      </c>
      <c r="M77" s="41">
        <f t="shared" si="24"/>
        <v>1</v>
      </c>
      <c r="N77" s="41">
        <f t="shared" si="25"/>
        <v>0</v>
      </c>
      <c r="V77" s="4"/>
      <c r="W77" s="4"/>
      <c r="X77">
        <v>0</v>
      </c>
      <c r="Y77">
        <v>0</v>
      </c>
      <c r="Z77">
        <v>0</v>
      </c>
      <c r="AA77">
        <v>0</v>
      </c>
      <c r="AB77">
        <v>0</v>
      </c>
      <c r="AC77">
        <v>1</v>
      </c>
      <c r="AD77">
        <v>0</v>
      </c>
      <c r="AE77">
        <v>2</v>
      </c>
      <c r="AF77">
        <v>2</v>
      </c>
      <c r="AG77">
        <v>1</v>
      </c>
      <c r="AH77">
        <v>0</v>
      </c>
      <c r="AI77">
        <v>0</v>
      </c>
      <c r="AJ77">
        <v>5</v>
      </c>
      <c r="AK77">
        <v>98</v>
      </c>
    </row>
    <row r="78" spans="2:37" ht="13.5" customHeight="1" x14ac:dyDescent="0.25">
      <c r="B78" s="16" t="s">
        <v>36</v>
      </c>
      <c r="C78" s="20">
        <f t="shared" si="26"/>
        <v>0</v>
      </c>
      <c r="D78" s="41">
        <f t="shared" si="15"/>
        <v>0</v>
      </c>
      <c r="E78" s="41">
        <f t="shared" si="16"/>
        <v>0</v>
      </c>
      <c r="F78" s="41">
        <f t="shared" si="17"/>
        <v>1</v>
      </c>
      <c r="G78" s="41">
        <f t="shared" si="18"/>
        <v>0</v>
      </c>
      <c r="H78" s="41">
        <f t="shared" si="19"/>
        <v>5</v>
      </c>
      <c r="I78" s="41">
        <f t="shared" si="20"/>
        <v>11</v>
      </c>
      <c r="J78" s="41">
        <f t="shared" si="21"/>
        <v>5</v>
      </c>
      <c r="K78" s="41">
        <f t="shared" si="22"/>
        <v>2</v>
      </c>
      <c r="L78" s="41">
        <f t="shared" si="23"/>
        <v>3</v>
      </c>
      <c r="M78" s="41">
        <f t="shared" si="24"/>
        <v>0</v>
      </c>
      <c r="N78" s="41">
        <f t="shared" si="25"/>
        <v>0</v>
      </c>
      <c r="V78" s="4"/>
      <c r="W78" s="4"/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1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1</v>
      </c>
      <c r="AK78">
        <v>85</v>
      </c>
    </row>
    <row r="79" spans="2:37" ht="13.5" customHeight="1" x14ac:dyDescent="0.25">
      <c r="B79" s="16" t="s">
        <v>37</v>
      </c>
      <c r="C79" s="20">
        <f t="shared" si="26"/>
        <v>0</v>
      </c>
      <c r="D79" s="41">
        <f t="shared" si="15"/>
        <v>1</v>
      </c>
      <c r="E79" s="41">
        <f t="shared" si="16"/>
        <v>0</v>
      </c>
      <c r="F79" s="41">
        <f t="shared" si="17"/>
        <v>0</v>
      </c>
      <c r="G79" s="41">
        <f t="shared" si="18"/>
        <v>0</v>
      </c>
      <c r="H79" s="41">
        <f t="shared" si="19"/>
        <v>9</v>
      </c>
      <c r="I79" s="41">
        <f t="shared" si="20"/>
        <v>7</v>
      </c>
      <c r="J79" s="41">
        <f t="shared" si="21"/>
        <v>8</v>
      </c>
      <c r="K79" s="41">
        <f t="shared" si="22"/>
        <v>6</v>
      </c>
      <c r="L79" s="41">
        <f t="shared" si="23"/>
        <v>4</v>
      </c>
      <c r="M79" s="41">
        <f t="shared" si="24"/>
        <v>1</v>
      </c>
      <c r="N79" s="41">
        <f t="shared" si="25"/>
        <v>0</v>
      </c>
      <c r="V79" s="4"/>
      <c r="W79" s="4"/>
      <c r="X79">
        <v>0</v>
      </c>
      <c r="Y79">
        <v>0</v>
      </c>
      <c r="Z79">
        <v>0</v>
      </c>
      <c r="AA79">
        <v>0</v>
      </c>
      <c r="AB79">
        <v>0</v>
      </c>
      <c r="AC79">
        <v>1</v>
      </c>
      <c r="AD79">
        <v>0</v>
      </c>
      <c r="AE79">
        <v>0</v>
      </c>
      <c r="AF79">
        <v>1</v>
      </c>
      <c r="AG79">
        <v>0</v>
      </c>
      <c r="AH79">
        <v>0</v>
      </c>
      <c r="AI79">
        <v>0</v>
      </c>
      <c r="AJ79">
        <v>1</v>
      </c>
      <c r="AK79">
        <v>90</v>
      </c>
    </row>
    <row r="80" spans="2:37" ht="13.5" customHeight="1" x14ac:dyDescent="0.25">
      <c r="B80" s="16" t="s">
        <v>38</v>
      </c>
      <c r="C80" s="20">
        <f t="shared" si="26"/>
        <v>0</v>
      </c>
      <c r="D80" s="41">
        <f t="shared" si="15"/>
        <v>0</v>
      </c>
      <c r="E80" s="41">
        <f t="shared" si="16"/>
        <v>1</v>
      </c>
      <c r="F80" s="41">
        <f t="shared" si="17"/>
        <v>2</v>
      </c>
      <c r="G80" s="41">
        <f t="shared" si="18"/>
        <v>1</v>
      </c>
      <c r="H80" s="41">
        <f t="shared" si="19"/>
        <v>5</v>
      </c>
      <c r="I80" s="41">
        <f t="shared" si="20"/>
        <v>14</v>
      </c>
      <c r="J80" s="41">
        <f t="shared" si="21"/>
        <v>14</v>
      </c>
      <c r="K80" s="41">
        <f t="shared" si="22"/>
        <v>2</v>
      </c>
      <c r="L80" s="41">
        <f t="shared" si="23"/>
        <v>6</v>
      </c>
      <c r="M80" s="41">
        <f t="shared" si="24"/>
        <v>1</v>
      </c>
      <c r="N80" s="41">
        <f t="shared" si="25"/>
        <v>0</v>
      </c>
      <c r="V80" s="4"/>
      <c r="W80" s="4">
        <v>4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1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1</v>
      </c>
      <c r="AK80">
        <v>85</v>
      </c>
    </row>
    <row r="81" spans="2:37" ht="13.5" customHeight="1" x14ac:dyDescent="0.25">
      <c r="B81" s="16" t="s">
        <v>39</v>
      </c>
      <c r="C81" s="20">
        <f t="shared" si="26"/>
        <v>0</v>
      </c>
      <c r="D81" s="41">
        <f t="shared" si="15"/>
        <v>0</v>
      </c>
      <c r="E81" s="41">
        <f t="shared" si="16"/>
        <v>0</v>
      </c>
      <c r="F81" s="41">
        <f t="shared" si="17"/>
        <v>0</v>
      </c>
      <c r="G81" s="41">
        <f t="shared" si="18"/>
        <v>2</v>
      </c>
      <c r="H81" s="41">
        <f t="shared" si="19"/>
        <v>3</v>
      </c>
      <c r="I81" s="41">
        <f t="shared" si="20"/>
        <v>9</v>
      </c>
      <c r="J81" s="41">
        <f t="shared" si="21"/>
        <v>9</v>
      </c>
      <c r="K81" s="41">
        <f t="shared" si="22"/>
        <v>9</v>
      </c>
      <c r="L81" s="41">
        <f t="shared" si="23"/>
        <v>2</v>
      </c>
      <c r="M81" s="41">
        <f t="shared" si="24"/>
        <v>2</v>
      </c>
      <c r="N81" s="41">
        <f t="shared" si="25"/>
        <v>0</v>
      </c>
      <c r="V81" s="4"/>
      <c r="W81" s="4"/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3</v>
      </c>
      <c r="AF81">
        <v>0</v>
      </c>
      <c r="AG81">
        <v>0</v>
      </c>
      <c r="AH81">
        <v>0</v>
      </c>
      <c r="AI81">
        <v>0</v>
      </c>
      <c r="AJ81">
        <v>3</v>
      </c>
      <c r="AK81">
        <v>95</v>
      </c>
    </row>
    <row r="82" spans="2:37" ht="13.5" customHeight="1" x14ac:dyDescent="0.25">
      <c r="B82" s="16" t="s">
        <v>40</v>
      </c>
      <c r="C82" s="20">
        <f t="shared" si="26"/>
        <v>0</v>
      </c>
      <c r="D82" s="41">
        <f t="shared" si="15"/>
        <v>0</v>
      </c>
      <c r="E82" s="41">
        <f t="shared" si="16"/>
        <v>0</v>
      </c>
      <c r="F82" s="41">
        <f t="shared" si="17"/>
        <v>0</v>
      </c>
      <c r="G82" s="41">
        <f t="shared" si="18"/>
        <v>1</v>
      </c>
      <c r="H82" s="41">
        <f t="shared" si="19"/>
        <v>3</v>
      </c>
      <c r="I82" s="41">
        <f t="shared" si="20"/>
        <v>5</v>
      </c>
      <c r="J82" s="41">
        <f t="shared" si="21"/>
        <v>11</v>
      </c>
      <c r="K82" s="41">
        <f t="shared" si="22"/>
        <v>4</v>
      </c>
      <c r="L82" s="41">
        <f t="shared" si="23"/>
        <v>0</v>
      </c>
      <c r="M82" s="41">
        <f t="shared" si="24"/>
        <v>0</v>
      </c>
      <c r="N82" s="41">
        <f t="shared" si="25"/>
        <v>0</v>
      </c>
      <c r="V82" s="4"/>
      <c r="W82" s="4"/>
      <c r="X82">
        <v>0</v>
      </c>
      <c r="Y82">
        <v>0</v>
      </c>
      <c r="Z82">
        <v>0</v>
      </c>
      <c r="AA82">
        <v>0</v>
      </c>
      <c r="AB82">
        <v>0</v>
      </c>
      <c r="AC82">
        <v>2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75</v>
      </c>
    </row>
    <row r="83" spans="2:37" ht="13.5" customHeight="1" x14ac:dyDescent="0.25">
      <c r="B83" s="16" t="s">
        <v>41</v>
      </c>
      <c r="C83" s="20">
        <f t="shared" si="26"/>
        <v>0</v>
      </c>
      <c r="D83" s="41">
        <f t="shared" si="15"/>
        <v>0</v>
      </c>
      <c r="E83" s="41">
        <f t="shared" si="16"/>
        <v>0</v>
      </c>
      <c r="F83" s="41">
        <f t="shared" si="17"/>
        <v>0</v>
      </c>
      <c r="G83" s="41">
        <f t="shared" si="18"/>
        <v>0</v>
      </c>
      <c r="H83" s="41">
        <f t="shared" si="19"/>
        <v>3</v>
      </c>
      <c r="I83" s="41">
        <f t="shared" si="20"/>
        <v>5</v>
      </c>
      <c r="J83" s="41">
        <f t="shared" si="21"/>
        <v>4</v>
      </c>
      <c r="K83" s="41">
        <f t="shared" si="22"/>
        <v>1</v>
      </c>
      <c r="L83" s="41">
        <f t="shared" si="23"/>
        <v>2</v>
      </c>
      <c r="M83" s="41">
        <f t="shared" si="24"/>
        <v>1</v>
      </c>
      <c r="N83" s="41">
        <f t="shared" si="25"/>
        <v>0</v>
      </c>
      <c r="V83" s="4"/>
      <c r="W83" s="4"/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2</v>
      </c>
      <c r="AE83">
        <v>0</v>
      </c>
      <c r="AF83">
        <v>1</v>
      </c>
      <c r="AG83">
        <v>0</v>
      </c>
      <c r="AH83">
        <v>0</v>
      </c>
      <c r="AI83">
        <v>0</v>
      </c>
      <c r="AJ83">
        <v>3</v>
      </c>
      <c r="AK83">
        <v>92</v>
      </c>
    </row>
    <row r="84" spans="2:37" ht="13.5" customHeight="1" x14ac:dyDescent="0.25">
      <c r="B84" s="16" t="s">
        <v>42</v>
      </c>
      <c r="C84" s="20">
        <f t="shared" si="26"/>
        <v>0</v>
      </c>
      <c r="D84" s="41">
        <f t="shared" si="15"/>
        <v>0</v>
      </c>
      <c r="E84" s="41">
        <f t="shared" si="16"/>
        <v>0</v>
      </c>
      <c r="F84" s="41">
        <f t="shared" si="17"/>
        <v>0</v>
      </c>
      <c r="G84" s="41">
        <f t="shared" si="18"/>
        <v>0</v>
      </c>
      <c r="H84" s="41">
        <f t="shared" si="19"/>
        <v>1</v>
      </c>
      <c r="I84" s="41">
        <f t="shared" si="20"/>
        <v>1</v>
      </c>
      <c r="J84" s="41">
        <f t="shared" si="21"/>
        <v>7</v>
      </c>
      <c r="K84" s="41">
        <f t="shared" si="22"/>
        <v>0</v>
      </c>
      <c r="L84" s="41">
        <f t="shared" si="23"/>
        <v>2</v>
      </c>
      <c r="M84" s="41">
        <f t="shared" si="24"/>
        <v>0</v>
      </c>
      <c r="N84" s="41">
        <f t="shared" si="25"/>
        <v>0</v>
      </c>
      <c r="V84" s="4"/>
      <c r="W84" s="4"/>
      <c r="X84">
        <v>0</v>
      </c>
      <c r="Y84">
        <v>0</v>
      </c>
      <c r="Z84">
        <v>0</v>
      </c>
      <c r="AA84">
        <v>0</v>
      </c>
      <c r="AB84">
        <v>0</v>
      </c>
      <c r="AC84">
        <v>2</v>
      </c>
      <c r="AD84">
        <v>1</v>
      </c>
      <c r="AE84">
        <v>2</v>
      </c>
      <c r="AF84">
        <v>0</v>
      </c>
      <c r="AG84">
        <v>0</v>
      </c>
      <c r="AH84">
        <v>0</v>
      </c>
      <c r="AI84">
        <v>0</v>
      </c>
      <c r="AJ84">
        <v>3</v>
      </c>
      <c r="AK84">
        <v>85</v>
      </c>
    </row>
    <row r="85" spans="2:37" ht="13.5" customHeight="1" x14ac:dyDescent="0.25">
      <c r="B85" s="76" t="s">
        <v>43</v>
      </c>
      <c r="C85" s="20">
        <f t="shared" si="26"/>
        <v>0</v>
      </c>
      <c r="D85" s="41">
        <f t="shared" si="15"/>
        <v>0</v>
      </c>
      <c r="E85" s="41">
        <f t="shared" si="16"/>
        <v>0</v>
      </c>
      <c r="F85" s="41">
        <f t="shared" si="17"/>
        <v>0</v>
      </c>
      <c r="G85" s="41">
        <f t="shared" si="18"/>
        <v>0</v>
      </c>
      <c r="H85" s="41">
        <f t="shared" si="19"/>
        <v>2</v>
      </c>
      <c r="I85" s="41">
        <f t="shared" si="20"/>
        <v>3</v>
      </c>
      <c r="J85" s="41">
        <f t="shared" si="21"/>
        <v>1</v>
      </c>
      <c r="K85" s="41">
        <f t="shared" si="22"/>
        <v>0</v>
      </c>
      <c r="L85" s="41">
        <f t="shared" si="23"/>
        <v>0</v>
      </c>
      <c r="M85" s="41">
        <f t="shared" si="24"/>
        <v>0</v>
      </c>
      <c r="N85" s="41">
        <f t="shared" si="25"/>
        <v>0</v>
      </c>
      <c r="V85" s="4"/>
      <c r="W85" s="4"/>
      <c r="X85">
        <v>0</v>
      </c>
      <c r="Y85">
        <v>0</v>
      </c>
      <c r="Z85">
        <v>0</v>
      </c>
      <c r="AA85">
        <v>0</v>
      </c>
      <c r="AB85">
        <v>1</v>
      </c>
      <c r="AC85">
        <v>3</v>
      </c>
      <c r="AD85">
        <v>2</v>
      </c>
      <c r="AE85">
        <v>2</v>
      </c>
      <c r="AF85">
        <v>0</v>
      </c>
      <c r="AG85">
        <v>0</v>
      </c>
      <c r="AH85">
        <v>1</v>
      </c>
      <c r="AI85">
        <v>0</v>
      </c>
      <c r="AJ85">
        <v>5</v>
      </c>
      <c r="AK85">
        <v>86</v>
      </c>
    </row>
    <row r="86" spans="2:37" ht="13.5" customHeight="1" thickBot="1" x14ac:dyDescent="0.3">
      <c r="B86" s="85" t="s">
        <v>44</v>
      </c>
      <c r="C86" s="20">
        <f t="shared" si="26"/>
        <v>0</v>
      </c>
      <c r="D86" s="41">
        <f t="shared" si="15"/>
        <v>0</v>
      </c>
      <c r="E86" s="41">
        <f t="shared" si="16"/>
        <v>0</v>
      </c>
      <c r="F86" s="41">
        <f t="shared" si="17"/>
        <v>0</v>
      </c>
      <c r="G86" s="41">
        <f t="shared" si="18"/>
        <v>2</v>
      </c>
      <c r="H86" s="41">
        <f t="shared" si="19"/>
        <v>1</v>
      </c>
      <c r="I86" s="41">
        <f t="shared" si="20"/>
        <v>3</v>
      </c>
      <c r="J86" s="41">
        <f t="shared" si="21"/>
        <v>2</v>
      </c>
      <c r="K86" s="41">
        <f t="shared" si="22"/>
        <v>1</v>
      </c>
      <c r="L86" s="41">
        <f t="shared" si="23"/>
        <v>3</v>
      </c>
      <c r="M86" s="41">
        <f t="shared" si="24"/>
        <v>0</v>
      </c>
      <c r="N86" s="41">
        <f t="shared" si="25"/>
        <v>0</v>
      </c>
      <c r="V86" s="4"/>
      <c r="W86" s="4"/>
      <c r="X86">
        <v>0</v>
      </c>
      <c r="Y86">
        <v>0</v>
      </c>
      <c r="Z86">
        <v>0</v>
      </c>
      <c r="AA86">
        <v>0</v>
      </c>
      <c r="AB86">
        <v>0</v>
      </c>
      <c r="AC86">
        <v>2</v>
      </c>
      <c r="AD86">
        <v>3</v>
      </c>
      <c r="AE86">
        <v>3</v>
      </c>
      <c r="AF86">
        <v>2</v>
      </c>
      <c r="AG86">
        <v>0</v>
      </c>
      <c r="AH86">
        <v>1</v>
      </c>
      <c r="AI86">
        <v>0</v>
      </c>
      <c r="AJ86">
        <v>9</v>
      </c>
      <c r="AK86">
        <v>93</v>
      </c>
    </row>
    <row r="87" spans="2:37" ht="13.5" customHeight="1" thickTop="1" thickBot="1" x14ac:dyDescent="0.3">
      <c r="B87" s="52" t="s">
        <v>62</v>
      </c>
      <c r="C87" s="53">
        <f t="shared" ref="C87:J87" si="27">SUM(C63:C86)</f>
        <v>8</v>
      </c>
      <c r="D87" s="53">
        <f t="shared" si="27"/>
        <v>5</v>
      </c>
      <c r="E87" s="53">
        <f t="shared" si="27"/>
        <v>7</v>
      </c>
      <c r="F87" s="53">
        <f t="shared" si="27"/>
        <v>8</v>
      </c>
      <c r="G87" s="53">
        <f t="shared" si="27"/>
        <v>24</v>
      </c>
      <c r="H87" s="53">
        <f t="shared" si="27"/>
        <v>105</v>
      </c>
      <c r="I87" s="53">
        <f t="shared" si="27"/>
        <v>146</v>
      </c>
      <c r="J87" s="53">
        <f t="shared" si="27"/>
        <v>126</v>
      </c>
      <c r="K87" s="53">
        <f>SUM(K63:K86)</f>
        <v>70</v>
      </c>
      <c r="L87" s="53">
        <f>SUM(L63:L86)</f>
        <v>43</v>
      </c>
      <c r="M87" s="53">
        <f>SUM(M63:M86)</f>
        <v>17</v>
      </c>
      <c r="N87" s="53">
        <f>SUM(N63:N86)</f>
        <v>0</v>
      </c>
      <c r="V87" s="4"/>
      <c r="W87" s="4"/>
      <c r="X87">
        <v>0</v>
      </c>
      <c r="Y87">
        <v>0</v>
      </c>
      <c r="Z87">
        <v>0</v>
      </c>
      <c r="AA87">
        <v>0</v>
      </c>
      <c r="AB87">
        <v>0</v>
      </c>
      <c r="AC87">
        <v>4</v>
      </c>
      <c r="AD87">
        <v>5</v>
      </c>
      <c r="AE87">
        <v>2</v>
      </c>
      <c r="AF87">
        <v>3</v>
      </c>
      <c r="AG87">
        <v>1</v>
      </c>
      <c r="AH87">
        <v>0</v>
      </c>
      <c r="AI87">
        <v>0</v>
      </c>
      <c r="AJ87">
        <v>11</v>
      </c>
      <c r="AK87">
        <v>90</v>
      </c>
    </row>
    <row r="88" spans="2:37" ht="13.8" thickTop="1" x14ac:dyDescent="0.25">
      <c r="B88" s="16" t="s">
        <v>5</v>
      </c>
      <c r="C88" s="62">
        <f>C87/N90</f>
        <v>1.4311270125223614E-2</v>
      </c>
      <c r="D88" s="62">
        <f>D87/N90</f>
        <v>8.9445438282647581E-3</v>
      </c>
      <c r="E88" s="62">
        <f>E87/N90</f>
        <v>1.2522361359570662E-2</v>
      </c>
      <c r="F88" s="62">
        <f>F87/N90</f>
        <v>1.4311270125223614E-2</v>
      </c>
      <c r="G88" s="62">
        <f>G87/N90</f>
        <v>4.2933810375670838E-2</v>
      </c>
      <c r="H88" s="62">
        <f>H87/N90</f>
        <v>0.18783542039355994</v>
      </c>
      <c r="I88" s="62">
        <f>I87/N90</f>
        <v>0.26118067978533094</v>
      </c>
      <c r="J88" s="62">
        <f>J87/N90</f>
        <v>0.22540250447227192</v>
      </c>
      <c r="K88" s="62">
        <f>K87/N90</f>
        <v>0.12522361359570661</v>
      </c>
      <c r="L88" s="62">
        <f>L87/N90</f>
        <v>7.6923076923076927E-2</v>
      </c>
      <c r="M88" s="62">
        <f>M87/N90</f>
        <v>3.041144901610018E-2</v>
      </c>
      <c r="N88" s="62">
        <f>N87/N90</f>
        <v>0</v>
      </c>
      <c r="V88" s="4"/>
      <c r="W88" s="4"/>
      <c r="X88">
        <v>0</v>
      </c>
      <c r="Y88">
        <v>0</v>
      </c>
      <c r="Z88">
        <v>0</v>
      </c>
      <c r="AA88">
        <v>0</v>
      </c>
      <c r="AB88">
        <v>0</v>
      </c>
      <c r="AC88">
        <v>1</v>
      </c>
      <c r="AD88">
        <v>6</v>
      </c>
      <c r="AE88">
        <v>5</v>
      </c>
      <c r="AF88">
        <v>1</v>
      </c>
      <c r="AG88">
        <v>2</v>
      </c>
      <c r="AH88">
        <v>0</v>
      </c>
      <c r="AI88">
        <v>0</v>
      </c>
      <c r="AJ88">
        <v>14</v>
      </c>
      <c r="AK88">
        <v>93</v>
      </c>
    </row>
    <row r="89" spans="2:37" ht="13.8" thickBot="1" x14ac:dyDescent="0.3">
      <c r="B89" s="25" t="s">
        <v>63</v>
      </c>
      <c r="C89" s="63">
        <f t="shared" ref="C89:J89" si="28">C87/24</f>
        <v>0.33333333333333331</v>
      </c>
      <c r="D89" s="63">
        <f t="shared" si="28"/>
        <v>0.20833333333333334</v>
      </c>
      <c r="E89" s="63">
        <f t="shared" si="28"/>
        <v>0.29166666666666669</v>
      </c>
      <c r="F89" s="63">
        <f t="shared" si="28"/>
        <v>0.33333333333333331</v>
      </c>
      <c r="G89" s="63">
        <f t="shared" si="28"/>
        <v>1</v>
      </c>
      <c r="H89" s="63">
        <f t="shared" si="28"/>
        <v>4.375</v>
      </c>
      <c r="I89" s="63">
        <f t="shared" si="28"/>
        <v>6.083333333333333</v>
      </c>
      <c r="J89" s="63">
        <f t="shared" si="28"/>
        <v>5.25</v>
      </c>
      <c r="K89" s="63">
        <f>K87/24</f>
        <v>2.9166666666666665</v>
      </c>
      <c r="L89" s="63">
        <f>L87/24</f>
        <v>1.7916666666666667</v>
      </c>
      <c r="M89" s="63">
        <f>M87/24</f>
        <v>0.70833333333333337</v>
      </c>
      <c r="N89" s="63">
        <f>N87/24</f>
        <v>0</v>
      </c>
      <c r="V89" s="4"/>
      <c r="W89" s="4"/>
      <c r="X89">
        <v>0</v>
      </c>
      <c r="Y89">
        <v>0</v>
      </c>
      <c r="Z89">
        <v>0</v>
      </c>
      <c r="AA89">
        <v>0</v>
      </c>
      <c r="AB89">
        <v>0</v>
      </c>
      <c r="AC89">
        <v>1</v>
      </c>
      <c r="AD89">
        <v>1</v>
      </c>
      <c r="AE89">
        <v>4</v>
      </c>
      <c r="AF89">
        <v>3</v>
      </c>
      <c r="AG89">
        <v>1</v>
      </c>
      <c r="AH89">
        <v>0</v>
      </c>
      <c r="AI89">
        <v>0</v>
      </c>
      <c r="AJ89">
        <v>9</v>
      </c>
      <c r="AK89">
        <v>97</v>
      </c>
    </row>
    <row r="90" spans="2:37" ht="14.4" thickTop="1" thickBot="1" x14ac:dyDescent="0.3">
      <c r="B90" s="64"/>
      <c r="C90" s="64"/>
      <c r="D90" s="64"/>
      <c r="E90" s="64"/>
      <c r="L90" s="65" t="s">
        <v>53</v>
      </c>
      <c r="M90" s="66"/>
      <c r="N90" s="67">
        <f>SUM(C63:N86)</f>
        <v>559</v>
      </c>
      <c r="V90" s="4"/>
      <c r="W90" s="4"/>
      <c r="X90">
        <v>0</v>
      </c>
      <c r="Y90">
        <v>0</v>
      </c>
      <c r="Z90">
        <v>0</v>
      </c>
      <c r="AA90">
        <v>0</v>
      </c>
      <c r="AB90">
        <v>0</v>
      </c>
      <c r="AC90">
        <v>1</v>
      </c>
      <c r="AD90">
        <v>3</v>
      </c>
      <c r="AE90">
        <v>7</v>
      </c>
      <c r="AF90">
        <v>3</v>
      </c>
      <c r="AG90">
        <v>1</v>
      </c>
      <c r="AH90">
        <v>1</v>
      </c>
      <c r="AI90">
        <v>0</v>
      </c>
      <c r="AJ90">
        <v>15</v>
      </c>
      <c r="AK90">
        <v>97</v>
      </c>
    </row>
    <row r="91" spans="2:37" ht="5.25" customHeight="1" thickTop="1" x14ac:dyDescent="0.25">
      <c r="L91" s="3"/>
      <c r="M91" s="3"/>
      <c r="V91" s="4"/>
      <c r="W91" s="4"/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4</v>
      </c>
      <c r="AE91">
        <v>5</v>
      </c>
      <c r="AF91">
        <v>3</v>
      </c>
      <c r="AG91">
        <v>1</v>
      </c>
      <c r="AH91">
        <v>0</v>
      </c>
      <c r="AI91">
        <v>0</v>
      </c>
      <c r="AJ91">
        <v>13</v>
      </c>
      <c r="AK91">
        <v>96</v>
      </c>
    </row>
    <row r="92" spans="2:37" ht="3.75" customHeight="1" x14ac:dyDescent="0.25">
      <c r="L92" s="3"/>
      <c r="M92" s="3"/>
      <c r="V92" s="4"/>
      <c r="W92" s="4"/>
      <c r="X92">
        <v>0</v>
      </c>
      <c r="Y92">
        <v>0</v>
      </c>
      <c r="Z92">
        <v>0</v>
      </c>
      <c r="AA92">
        <v>0</v>
      </c>
      <c r="AB92">
        <v>0</v>
      </c>
      <c r="AC92">
        <v>1</v>
      </c>
      <c r="AD92">
        <v>10</v>
      </c>
      <c r="AE92">
        <v>2</v>
      </c>
      <c r="AF92">
        <v>2</v>
      </c>
      <c r="AG92">
        <v>0</v>
      </c>
      <c r="AH92">
        <v>1</v>
      </c>
      <c r="AI92">
        <v>0</v>
      </c>
      <c r="AJ92">
        <v>15</v>
      </c>
      <c r="AK92">
        <v>91</v>
      </c>
    </row>
    <row r="93" spans="2:37" ht="13.8" x14ac:dyDescent="0.25">
      <c r="B93" s="57" t="s">
        <v>64</v>
      </c>
      <c r="L93" s="3"/>
      <c r="M93" s="3"/>
      <c r="V93" s="4"/>
      <c r="W93" s="4"/>
      <c r="X93">
        <v>0</v>
      </c>
      <c r="Y93">
        <v>0</v>
      </c>
      <c r="Z93">
        <v>0</v>
      </c>
      <c r="AA93">
        <v>0</v>
      </c>
      <c r="AB93">
        <v>0</v>
      </c>
      <c r="AC93">
        <v>3</v>
      </c>
      <c r="AD93">
        <v>4</v>
      </c>
      <c r="AE93">
        <v>4</v>
      </c>
      <c r="AF93">
        <v>5</v>
      </c>
      <c r="AG93">
        <v>0</v>
      </c>
      <c r="AH93">
        <v>0</v>
      </c>
      <c r="AI93">
        <v>0</v>
      </c>
      <c r="AJ93">
        <v>13</v>
      </c>
      <c r="AK93">
        <v>92</v>
      </c>
    </row>
    <row r="94" spans="2:37" ht="13.2" x14ac:dyDescent="0.25">
      <c r="L94" s="3"/>
      <c r="M94" s="3"/>
      <c r="V94" s="4"/>
      <c r="W94" s="4"/>
      <c r="X94">
        <v>1</v>
      </c>
      <c r="Y94">
        <v>0</v>
      </c>
      <c r="Z94">
        <v>0</v>
      </c>
      <c r="AA94">
        <v>0</v>
      </c>
      <c r="AB94">
        <v>1</v>
      </c>
      <c r="AC94">
        <v>2</v>
      </c>
      <c r="AD94">
        <v>9</v>
      </c>
      <c r="AE94">
        <v>14</v>
      </c>
      <c r="AF94">
        <v>5</v>
      </c>
      <c r="AG94">
        <v>3</v>
      </c>
      <c r="AH94">
        <v>0</v>
      </c>
      <c r="AI94">
        <v>0</v>
      </c>
      <c r="AJ94">
        <v>31</v>
      </c>
      <c r="AK94">
        <v>91</v>
      </c>
    </row>
    <row r="95" spans="2:37" ht="13.2" x14ac:dyDescent="0.25">
      <c r="L95" s="3"/>
      <c r="M95" s="3"/>
      <c r="V95" s="4"/>
      <c r="W95" s="4"/>
      <c r="X95">
        <v>1</v>
      </c>
      <c r="Y95">
        <v>0</v>
      </c>
      <c r="Z95">
        <v>0</v>
      </c>
      <c r="AA95">
        <v>0</v>
      </c>
      <c r="AB95">
        <v>1</v>
      </c>
      <c r="AC95">
        <v>1</v>
      </c>
      <c r="AD95">
        <v>9</v>
      </c>
      <c r="AE95">
        <v>3</v>
      </c>
      <c r="AF95">
        <v>5</v>
      </c>
      <c r="AG95">
        <v>0</v>
      </c>
      <c r="AH95">
        <v>2</v>
      </c>
      <c r="AI95">
        <v>0</v>
      </c>
      <c r="AJ95">
        <v>19</v>
      </c>
      <c r="AK95">
        <v>90</v>
      </c>
    </row>
    <row r="96" spans="2:37" ht="13.2" x14ac:dyDescent="0.25">
      <c r="L96" s="3"/>
      <c r="M96" s="3"/>
      <c r="V96" s="4"/>
      <c r="W96" s="4"/>
      <c r="X96">
        <v>0</v>
      </c>
      <c r="Y96">
        <v>0</v>
      </c>
      <c r="Z96">
        <v>0</v>
      </c>
      <c r="AA96">
        <v>0</v>
      </c>
      <c r="AB96">
        <v>0</v>
      </c>
      <c r="AC96">
        <v>3</v>
      </c>
      <c r="AD96">
        <v>0</v>
      </c>
      <c r="AE96">
        <v>2</v>
      </c>
      <c r="AF96">
        <v>6</v>
      </c>
      <c r="AG96">
        <v>0</v>
      </c>
      <c r="AH96">
        <v>0</v>
      </c>
      <c r="AI96">
        <v>0</v>
      </c>
      <c r="AJ96">
        <v>8</v>
      </c>
      <c r="AK96">
        <v>95</v>
      </c>
    </row>
    <row r="97" spans="12:37" ht="13.2" x14ac:dyDescent="0.25">
      <c r="L97" s="3"/>
      <c r="M97" s="3"/>
      <c r="V97" s="4"/>
      <c r="W97" s="4"/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2</v>
      </c>
      <c r="AE97">
        <v>1</v>
      </c>
      <c r="AF97">
        <v>4</v>
      </c>
      <c r="AG97">
        <v>1</v>
      </c>
      <c r="AH97">
        <v>0</v>
      </c>
      <c r="AI97">
        <v>0</v>
      </c>
      <c r="AJ97">
        <v>8</v>
      </c>
      <c r="AK97">
        <v>100</v>
      </c>
    </row>
    <row r="98" spans="12:37" ht="13.2" x14ac:dyDescent="0.25">
      <c r="L98" s="3"/>
      <c r="M98" s="3"/>
      <c r="V98" s="4"/>
      <c r="W98" s="4"/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1</v>
      </c>
      <c r="AE98">
        <v>4</v>
      </c>
      <c r="AF98">
        <v>2</v>
      </c>
      <c r="AG98">
        <v>0</v>
      </c>
      <c r="AH98">
        <v>0</v>
      </c>
      <c r="AI98">
        <v>0</v>
      </c>
      <c r="AJ98">
        <v>7</v>
      </c>
      <c r="AK98">
        <v>96</v>
      </c>
    </row>
    <row r="99" spans="12:37" ht="13.2" x14ac:dyDescent="0.25">
      <c r="L99" s="3"/>
      <c r="M99" s="3"/>
      <c r="V99" s="4"/>
      <c r="W99" s="4"/>
      <c r="X99">
        <v>0</v>
      </c>
      <c r="Y99">
        <v>0</v>
      </c>
      <c r="Z99">
        <v>0</v>
      </c>
      <c r="AA99">
        <v>0</v>
      </c>
      <c r="AB99">
        <v>0</v>
      </c>
      <c r="AC99">
        <v>1</v>
      </c>
      <c r="AD99">
        <v>1</v>
      </c>
      <c r="AE99">
        <v>2</v>
      </c>
      <c r="AF99">
        <v>2</v>
      </c>
      <c r="AG99">
        <v>0</v>
      </c>
      <c r="AH99">
        <v>0</v>
      </c>
      <c r="AI99">
        <v>0</v>
      </c>
      <c r="AJ99">
        <v>5</v>
      </c>
      <c r="AK99">
        <v>93</v>
      </c>
    </row>
    <row r="100" spans="12:37" ht="13.2" x14ac:dyDescent="0.25">
      <c r="L100" s="3"/>
      <c r="M100" s="3"/>
      <c r="V100" s="4"/>
      <c r="W100" s="4"/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1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1</v>
      </c>
      <c r="AK100">
        <v>85</v>
      </c>
    </row>
    <row r="101" spans="12:37" ht="13.2" x14ac:dyDescent="0.25">
      <c r="L101" s="3"/>
      <c r="M101" s="3"/>
      <c r="V101" s="4"/>
      <c r="W101" s="4"/>
      <c r="X101">
        <v>0</v>
      </c>
      <c r="Y101">
        <v>0</v>
      </c>
      <c r="Z101">
        <v>0</v>
      </c>
      <c r="AA101">
        <v>0</v>
      </c>
      <c r="AB101">
        <v>0</v>
      </c>
      <c r="AC101">
        <v>2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75</v>
      </c>
    </row>
    <row r="102" spans="12:37" ht="13.2" x14ac:dyDescent="0.25">
      <c r="L102" s="3"/>
      <c r="M102" s="3"/>
      <c r="V102" s="4"/>
      <c r="W102" s="4"/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1</v>
      </c>
      <c r="AG102">
        <v>0</v>
      </c>
      <c r="AH102">
        <v>0</v>
      </c>
      <c r="AI102">
        <v>0</v>
      </c>
      <c r="AJ102">
        <v>1</v>
      </c>
      <c r="AK102">
        <v>105</v>
      </c>
    </row>
    <row r="103" spans="12:37" ht="13.2" x14ac:dyDescent="0.25">
      <c r="L103" s="3"/>
      <c r="M103" s="3"/>
      <c r="V103" s="4"/>
      <c r="W103" s="4"/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</row>
    <row r="104" spans="12:37" ht="13.2" x14ac:dyDescent="0.25">
      <c r="L104" s="3"/>
      <c r="M104" s="3"/>
      <c r="V104" s="4"/>
      <c r="W104" s="4">
        <v>5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1</v>
      </c>
      <c r="AG104">
        <v>0</v>
      </c>
      <c r="AH104">
        <v>0</v>
      </c>
      <c r="AI104">
        <v>0</v>
      </c>
      <c r="AJ104">
        <v>1</v>
      </c>
      <c r="AK104">
        <v>105</v>
      </c>
    </row>
    <row r="105" spans="12:37" ht="13.2" x14ac:dyDescent="0.25">
      <c r="L105" s="3"/>
      <c r="M105" s="3"/>
      <c r="V105" s="4"/>
      <c r="W105" s="4"/>
      <c r="X105">
        <v>0</v>
      </c>
      <c r="Y105">
        <v>0</v>
      </c>
      <c r="Z105">
        <v>0</v>
      </c>
      <c r="AA105">
        <v>0</v>
      </c>
      <c r="AB105">
        <v>0</v>
      </c>
      <c r="AC105">
        <v>2</v>
      </c>
      <c r="AD105">
        <v>5</v>
      </c>
      <c r="AE105">
        <v>4</v>
      </c>
      <c r="AF105">
        <v>1</v>
      </c>
      <c r="AG105">
        <v>0</v>
      </c>
      <c r="AH105">
        <v>0</v>
      </c>
      <c r="AI105">
        <v>0</v>
      </c>
      <c r="AJ105">
        <v>10</v>
      </c>
      <c r="AK105">
        <v>88</v>
      </c>
    </row>
    <row r="106" spans="12:37" ht="13.2" x14ac:dyDescent="0.25">
      <c r="L106" s="3"/>
      <c r="M106" s="3"/>
      <c r="V106" s="4"/>
      <c r="W106" s="4"/>
      <c r="X106">
        <v>0</v>
      </c>
      <c r="Y106">
        <v>0</v>
      </c>
      <c r="Z106">
        <v>0</v>
      </c>
      <c r="AA106">
        <v>0</v>
      </c>
      <c r="AB106">
        <v>0</v>
      </c>
      <c r="AC106">
        <v>3</v>
      </c>
      <c r="AD106">
        <v>2</v>
      </c>
      <c r="AE106">
        <v>6</v>
      </c>
      <c r="AF106">
        <v>1</v>
      </c>
      <c r="AG106">
        <v>2</v>
      </c>
      <c r="AH106">
        <v>1</v>
      </c>
      <c r="AI106">
        <v>0</v>
      </c>
      <c r="AJ106">
        <v>12</v>
      </c>
      <c r="AK106">
        <v>95</v>
      </c>
    </row>
    <row r="107" spans="12:37" ht="13.2" x14ac:dyDescent="0.25">
      <c r="L107" s="3"/>
      <c r="M107" s="3"/>
      <c r="V107" s="4"/>
      <c r="W107" s="4"/>
      <c r="X107">
        <v>0</v>
      </c>
      <c r="Y107">
        <v>0</v>
      </c>
      <c r="Z107">
        <v>0</v>
      </c>
      <c r="AA107">
        <v>1</v>
      </c>
      <c r="AB107">
        <v>1</v>
      </c>
      <c r="AC107">
        <v>3</v>
      </c>
      <c r="AD107">
        <v>1</v>
      </c>
      <c r="AE107">
        <v>1</v>
      </c>
      <c r="AF107">
        <v>0</v>
      </c>
      <c r="AG107">
        <v>3</v>
      </c>
      <c r="AH107">
        <v>3</v>
      </c>
      <c r="AI107">
        <v>0</v>
      </c>
      <c r="AJ107">
        <v>8</v>
      </c>
      <c r="AK107">
        <v>96</v>
      </c>
    </row>
    <row r="108" spans="12:37" ht="13.5" customHeight="1" x14ac:dyDescent="0.25">
      <c r="L108" s="3"/>
      <c r="M108" s="3"/>
      <c r="V108" s="4"/>
      <c r="W108" s="4"/>
      <c r="X108">
        <v>1</v>
      </c>
      <c r="Y108">
        <v>1</v>
      </c>
      <c r="Z108">
        <v>0</v>
      </c>
      <c r="AA108">
        <v>0</v>
      </c>
      <c r="AB108">
        <v>2</v>
      </c>
      <c r="AC108">
        <v>6</v>
      </c>
      <c r="AD108">
        <v>11</v>
      </c>
      <c r="AE108">
        <v>9</v>
      </c>
      <c r="AF108">
        <v>3</v>
      </c>
      <c r="AG108">
        <v>2</v>
      </c>
      <c r="AH108">
        <v>2</v>
      </c>
      <c r="AI108">
        <v>0</v>
      </c>
      <c r="AJ108">
        <v>27</v>
      </c>
      <c r="AK108">
        <v>87</v>
      </c>
    </row>
    <row r="109" spans="12:37" ht="13.2" x14ac:dyDescent="0.25">
      <c r="L109" s="3"/>
      <c r="M109" s="3"/>
      <c r="V109" s="4"/>
      <c r="W109" s="4"/>
      <c r="X109">
        <v>0</v>
      </c>
      <c r="Y109">
        <v>0</v>
      </c>
      <c r="Z109">
        <v>0</v>
      </c>
      <c r="AA109">
        <v>1</v>
      </c>
      <c r="AB109">
        <v>2</v>
      </c>
      <c r="AC109">
        <v>7</v>
      </c>
      <c r="AD109">
        <v>19</v>
      </c>
      <c r="AE109">
        <v>11</v>
      </c>
      <c r="AF109">
        <v>8</v>
      </c>
      <c r="AG109">
        <v>2</v>
      </c>
      <c r="AH109">
        <v>1</v>
      </c>
      <c r="AI109">
        <v>0</v>
      </c>
      <c r="AJ109">
        <v>41</v>
      </c>
      <c r="AK109">
        <v>90</v>
      </c>
    </row>
    <row r="110" spans="12:37" ht="13.2" x14ac:dyDescent="0.25">
      <c r="L110" s="3"/>
      <c r="M110" s="3"/>
      <c r="V110" s="4"/>
      <c r="W110" s="4"/>
      <c r="X110">
        <v>2</v>
      </c>
      <c r="Y110">
        <v>0</v>
      </c>
      <c r="Z110">
        <v>0</v>
      </c>
      <c r="AA110">
        <v>1</v>
      </c>
      <c r="AB110">
        <v>0</v>
      </c>
      <c r="AC110">
        <v>3</v>
      </c>
      <c r="AD110">
        <v>9</v>
      </c>
      <c r="AE110">
        <v>5</v>
      </c>
      <c r="AF110">
        <v>2</v>
      </c>
      <c r="AG110">
        <v>2</v>
      </c>
      <c r="AH110">
        <v>1</v>
      </c>
      <c r="AI110">
        <v>0</v>
      </c>
      <c r="AJ110">
        <v>19</v>
      </c>
      <c r="AK110">
        <v>85</v>
      </c>
    </row>
    <row r="111" spans="12:37" ht="14.25" customHeight="1" x14ac:dyDescent="0.25">
      <c r="L111" s="3"/>
      <c r="M111" s="3"/>
      <c r="V111" s="4"/>
      <c r="W111" s="4"/>
      <c r="X111">
        <v>1</v>
      </c>
      <c r="Y111">
        <v>1</v>
      </c>
      <c r="Z111">
        <v>1</v>
      </c>
      <c r="AA111">
        <v>0</v>
      </c>
      <c r="AB111">
        <v>2</v>
      </c>
      <c r="AC111">
        <v>7</v>
      </c>
      <c r="AD111">
        <v>8</v>
      </c>
      <c r="AE111">
        <v>5</v>
      </c>
      <c r="AF111">
        <v>4</v>
      </c>
      <c r="AG111">
        <v>1</v>
      </c>
      <c r="AH111">
        <v>1</v>
      </c>
      <c r="AI111">
        <v>0</v>
      </c>
      <c r="AJ111">
        <v>19</v>
      </c>
      <c r="AK111">
        <v>83</v>
      </c>
    </row>
    <row r="112" spans="12:37" ht="13.2" x14ac:dyDescent="0.25">
      <c r="L112" s="3"/>
      <c r="M112" s="3"/>
      <c r="V112" s="4"/>
      <c r="W112" s="4"/>
      <c r="X112">
        <v>0</v>
      </c>
      <c r="Y112">
        <v>2</v>
      </c>
      <c r="Z112">
        <v>0</v>
      </c>
      <c r="AA112">
        <v>1</v>
      </c>
      <c r="AB112">
        <v>0</v>
      </c>
      <c r="AC112">
        <v>7</v>
      </c>
      <c r="AD112">
        <v>8</v>
      </c>
      <c r="AE112">
        <v>9</v>
      </c>
      <c r="AF112">
        <v>5</v>
      </c>
      <c r="AG112">
        <v>2</v>
      </c>
      <c r="AH112">
        <v>0</v>
      </c>
      <c r="AI112">
        <v>0</v>
      </c>
      <c r="AJ112">
        <v>24</v>
      </c>
      <c r="AK112">
        <v>86</v>
      </c>
    </row>
    <row r="113" spans="2:37" ht="13.2" x14ac:dyDescent="0.25">
      <c r="L113" s="3"/>
      <c r="M113" s="3"/>
      <c r="V113" s="4"/>
      <c r="W113" s="4"/>
      <c r="X113">
        <v>1</v>
      </c>
      <c r="Y113">
        <v>0</v>
      </c>
      <c r="Z113">
        <v>0</v>
      </c>
      <c r="AA113">
        <v>0</v>
      </c>
      <c r="AB113">
        <v>0</v>
      </c>
      <c r="AC113">
        <v>4</v>
      </c>
      <c r="AD113">
        <v>11</v>
      </c>
      <c r="AE113">
        <v>8</v>
      </c>
      <c r="AF113">
        <v>8</v>
      </c>
      <c r="AG113">
        <v>4</v>
      </c>
      <c r="AH113">
        <v>3</v>
      </c>
      <c r="AI113">
        <v>2</v>
      </c>
      <c r="AJ113">
        <v>36</v>
      </c>
      <c r="AK113">
        <v>97</v>
      </c>
    </row>
    <row r="114" spans="2:37" ht="13.8" x14ac:dyDescent="0.25">
      <c r="B114" s="57" t="s">
        <v>61</v>
      </c>
      <c r="G114" s="364">
        <f>Z4</f>
        <v>43722</v>
      </c>
      <c r="H114" s="364"/>
      <c r="I114" s="364"/>
      <c r="J114" s="364"/>
      <c r="L114" s="3"/>
      <c r="M114" s="3"/>
      <c r="V114" s="4"/>
      <c r="W114" s="4"/>
      <c r="X114">
        <v>0</v>
      </c>
      <c r="Y114">
        <v>0</v>
      </c>
      <c r="Z114">
        <v>0</v>
      </c>
      <c r="AA114">
        <v>0</v>
      </c>
      <c r="AB114">
        <v>0</v>
      </c>
      <c r="AC114">
        <v>4</v>
      </c>
      <c r="AD114">
        <v>7</v>
      </c>
      <c r="AE114">
        <v>8</v>
      </c>
      <c r="AF114">
        <v>5</v>
      </c>
      <c r="AG114">
        <v>1</v>
      </c>
      <c r="AH114">
        <v>1</v>
      </c>
      <c r="AI114">
        <v>0</v>
      </c>
      <c r="AJ114">
        <v>22</v>
      </c>
      <c r="AK114">
        <v>93</v>
      </c>
    </row>
    <row r="115" spans="2:37" ht="13.8" thickBot="1" x14ac:dyDescent="0.3">
      <c r="L115" s="3"/>
      <c r="M115" s="3"/>
      <c r="V115" s="4"/>
      <c r="W115" s="4"/>
      <c r="X115">
        <v>0</v>
      </c>
      <c r="Y115">
        <v>0</v>
      </c>
      <c r="Z115">
        <v>0</v>
      </c>
      <c r="AA115">
        <v>0</v>
      </c>
      <c r="AB115">
        <v>0</v>
      </c>
      <c r="AC115">
        <v>1</v>
      </c>
      <c r="AD115">
        <v>4</v>
      </c>
      <c r="AE115">
        <v>2</v>
      </c>
      <c r="AF115">
        <v>3</v>
      </c>
      <c r="AG115">
        <v>0</v>
      </c>
      <c r="AH115">
        <v>1</v>
      </c>
      <c r="AI115">
        <v>0</v>
      </c>
      <c r="AJ115">
        <v>10</v>
      </c>
      <c r="AK115">
        <v>95</v>
      </c>
    </row>
    <row r="116" spans="2:37" ht="13.8" thickTop="1" x14ac:dyDescent="0.25">
      <c r="B116" s="73">
        <f>G114</f>
        <v>43722</v>
      </c>
      <c r="C116" s="367" t="str">
        <f>C3</f>
        <v>de 0 à 30</v>
      </c>
      <c r="D116" s="365" t="str">
        <f t="shared" ref="D116:N116" si="29">D3</f>
        <v>de 30 à 40</v>
      </c>
      <c r="E116" s="365" t="str">
        <f t="shared" si="29"/>
        <v>de 40 à 50</v>
      </c>
      <c r="F116" s="365" t="str">
        <f t="shared" si="29"/>
        <v>de 50 à 60</v>
      </c>
      <c r="G116" s="365" t="str">
        <f t="shared" si="29"/>
        <v>de 60 à 70</v>
      </c>
      <c r="H116" s="365" t="str">
        <f t="shared" si="29"/>
        <v>de 70 à 80</v>
      </c>
      <c r="I116" s="365" t="str">
        <f t="shared" si="29"/>
        <v>de 80 à 90</v>
      </c>
      <c r="J116" s="365" t="str">
        <f t="shared" si="29"/>
        <v>de 90 à 100</v>
      </c>
      <c r="K116" s="365" t="str">
        <f t="shared" si="29"/>
        <v>de 100 à 110</v>
      </c>
      <c r="L116" s="365" t="str">
        <f t="shared" si="29"/>
        <v>de 110 à 120</v>
      </c>
      <c r="M116" s="365" t="str">
        <f t="shared" si="29"/>
        <v>de 120 à 130</v>
      </c>
      <c r="N116" s="365" t="str">
        <f t="shared" si="29"/>
        <v>plus de 150</v>
      </c>
      <c r="V116" s="4"/>
      <c r="W116" s="4"/>
      <c r="X116">
        <v>0</v>
      </c>
      <c r="Y116">
        <v>1</v>
      </c>
      <c r="Z116">
        <v>0</v>
      </c>
      <c r="AA116">
        <v>0</v>
      </c>
      <c r="AB116">
        <v>0</v>
      </c>
      <c r="AC116">
        <v>3</v>
      </c>
      <c r="AD116">
        <v>7</v>
      </c>
      <c r="AE116">
        <v>7</v>
      </c>
      <c r="AF116">
        <v>5</v>
      </c>
      <c r="AG116">
        <v>2</v>
      </c>
      <c r="AH116">
        <v>0</v>
      </c>
      <c r="AI116">
        <v>0</v>
      </c>
      <c r="AJ116">
        <v>21</v>
      </c>
      <c r="AK116">
        <v>91</v>
      </c>
    </row>
    <row r="117" spans="2:37" ht="13.8" thickBot="1" x14ac:dyDescent="0.3">
      <c r="B117" s="25"/>
      <c r="C117" s="368"/>
      <c r="D117" s="366"/>
      <c r="E117" s="366"/>
      <c r="F117" s="366"/>
      <c r="G117" s="366"/>
      <c r="H117" s="366"/>
      <c r="I117" s="366"/>
      <c r="J117" s="366"/>
      <c r="K117" s="366"/>
      <c r="L117" s="366"/>
      <c r="M117" s="366"/>
      <c r="N117" s="366"/>
      <c r="V117" s="4"/>
      <c r="W117" s="4"/>
      <c r="X117">
        <v>0</v>
      </c>
      <c r="Y117">
        <v>0</v>
      </c>
      <c r="Z117">
        <v>0</v>
      </c>
      <c r="AA117">
        <v>0</v>
      </c>
      <c r="AB117">
        <v>1</v>
      </c>
      <c r="AC117">
        <v>8</v>
      </c>
      <c r="AD117">
        <v>8</v>
      </c>
      <c r="AE117">
        <v>7</v>
      </c>
      <c r="AF117">
        <v>5</v>
      </c>
      <c r="AG117">
        <v>0</v>
      </c>
      <c r="AH117">
        <v>1</v>
      </c>
      <c r="AI117">
        <v>0</v>
      </c>
      <c r="AJ117">
        <v>21</v>
      </c>
      <c r="AK117">
        <v>89</v>
      </c>
    </row>
    <row r="118" spans="2:37" ht="13.8" thickTop="1" x14ac:dyDescent="0.25">
      <c r="B118" s="16" t="s">
        <v>21</v>
      </c>
      <c r="C118" s="20">
        <f>X53</f>
        <v>0</v>
      </c>
      <c r="D118" s="41">
        <f t="shared" ref="D118:D141" si="30">Y53</f>
        <v>0</v>
      </c>
      <c r="E118" s="41">
        <f t="shared" ref="E118:E141" si="31">Z53</f>
        <v>0</v>
      </c>
      <c r="F118" s="41">
        <f t="shared" ref="F118:F141" si="32">AA53</f>
        <v>0</v>
      </c>
      <c r="G118" s="41">
        <f t="shared" ref="G118:G141" si="33">AB53</f>
        <v>0</v>
      </c>
      <c r="H118" s="41">
        <f t="shared" ref="H118:H141" si="34">AC53</f>
        <v>0</v>
      </c>
      <c r="I118" s="41">
        <f t="shared" ref="I118:I141" si="35">AD53</f>
        <v>0</v>
      </c>
      <c r="J118" s="41">
        <f t="shared" ref="J118:J141" si="36">AE53</f>
        <v>3</v>
      </c>
      <c r="K118" s="41">
        <f t="shared" ref="K118:K141" si="37">AF53</f>
        <v>0</v>
      </c>
      <c r="L118" s="41">
        <f t="shared" ref="L118:L141" si="38">AG53</f>
        <v>0</v>
      </c>
      <c r="M118" s="41">
        <f t="shared" ref="M118:M141" si="39">AH53</f>
        <v>0</v>
      </c>
      <c r="N118" s="41">
        <f t="shared" ref="N118:N141" si="40">AI53</f>
        <v>0</v>
      </c>
      <c r="V118" s="4"/>
      <c r="W118" s="4"/>
      <c r="X118">
        <v>0</v>
      </c>
      <c r="Y118">
        <v>0</v>
      </c>
      <c r="Z118">
        <v>0</v>
      </c>
      <c r="AA118">
        <v>0</v>
      </c>
      <c r="AB118">
        <v>1</v>
      </c>
      <c r="AC118">
        <v>3</v>
      </c>
      <c r="AD118">
        <v>21</v>
      </c>
      <c r="AE118">
        <v>6</v>
      </c>
      <c r="AF118">
        <v>6</v>
      </c>
      <c r="AG118">
        <v>8</v>
      </c>
      <c r="AH118">
        <v>1</v>
      </c>
      <c r="AI118">
        <v>0</v>
      </c>
      <c r="AJ118">
        <v>42</v>
      </c>
      <c r="AK118">
        <v>94</v>
      </c>
    </row>
    <row r="119" spans="2:37" ht="13.2" x14ac:dyDescent="0.25">
      <c r="B119" s="16" t="s">
        <v>22</v>
      </c>
      <c r="C119" s="20">
        <f t="shared" ref="C119:C141" si="41">X54</f>
        <v>0</v>
      </c>
      <c r="D119" s="41">
        <f t="shared" si="30"/>
        <v>0</v>
      </c>
      <c r="E119" s="41">
        <f t="shared" si="31"/>
        <v>0</v>
      </c>
      <c r="F119" s="41">
        <f t="shared" si="32"/>
        <v>0</v>
      </c>
      <c r="G119" s="41">
        <f t="shared" si="33"/>
        <v>0</v>
      </c>
      <c r="H119" s="41">
        <f t="shared" si="34"/>
        <v>0</v>
      </c>
      <c r="I119" s="41">
        <f t="shared" si="35"/>
        <v>2</v>
      </c>
      <c r="J119" s="41">
        <f t="shared" si="36"/>
        <v>2</v>
      </c>
      <c r="K119" s="41">
        <f t="shared" si="37"/>
        <v>0</v>
      </c>
      <c r="L119" s="41">
        <f t="shared" si="38"/>
        <v>0</v>
      </c>
      <c r="M119" s="41">
        <f t="shared" si="39"/>
        <v>0</v>
      </c>
      <c r="N119" s="41">
        <f t="shared" si="40"/>
        <v>0</v>
      </c>
      <c r="V119" s="4"/>
      <c r="W119" s="4"/>
      <c r="X119">
        <v>1</v>
      </c>
      <c r="Y119">
        <v>0</v>
      </c>
      <c r="Z119">
        <v>0</v>
      </c>
      <c r="AA119">
        <v>0</v>
      </c>
      <c r="AB119">
        <v>1</v>
      </c>
      <c r="AC119">
        <v>1</v>
      </c>
      <c r="AD119">
        <v>11</v>
      </c>
      <c r="AE119">
        <v>7</v>
      </c>
      <c r="AF119">
        <v>12</v>
      </c>
      <c r="AG119">
        <v>2</v>
      </c>
      <c r="AH119">
        <v>2</v>
      </c>
      <c r="AI119">
        <v>0</v>
      </c>
      <c r="AJ119">
        <v>34</v>
      </c>
      <c r="AK119">
        <v>94</v>
      </c>
    </row>
    <row r="120" spans="2:37" ht="13.2" x14ac:dyDescent="0.25">
      <c r="B120" s="16" t="s">
        <v>23</v>
      </c>
      <c r="C120" s="20">
        <f t="shared" si="41"/>
        <v>0</v>
      </c>
      <c r="D120" s="41">
        <f t="shared" si="30"/>
        <v>0</v>
      </c>
      <c r="E120" s="41">
        <f t="shared" si="31"/>
        <v>1</v>
      </c>
      <c r="F120" s="41">
        <f t="shared" si="32"/>
        <v>0</v>
      </c>
      <c r="G120" s="41">
        <f t="shared" si="33"/>
        <v>0</v>
      </c>
      <c r="H120" s="41">
        <f t="shared" si="34"/>
        <v>0</v>
      </c>
      <c r="I120" s="41">
        <f t="shared" si="35"/>
        <v>0</v>
      </c>
      <c r="J120" s="41">
        <f t="shared" si="36"/>
        <v>0</v>
      </c>
      <c r="K120" s="41">
        <f t="shared" si="37"/>
        <v>1</v>
      </c>
      <c r="L120" s="41">
        <f t="shared" si="38"/>
        <v>0</v>
      </c>
      <c r="M120" s="41">
        <f t="shared" si="39"/>
        <v>0</v>
      </c>
      <c r="N120" s="41">
        <f t="shared" si="40"/>
        <v>0</v>
      </c>
      <c r="V120" s="4"/>
      <c r="W120" s="4"/>
      <c r="X120">
        <v>0</v>
      </c>
      <c r="Y120">
        <v>0</v>
      </c>
      <c r="Z120">
        <v>0</v>
      </c>
      <c r="AA120">
        <v>0</v>
      </c>
      <c r="AB120">
        <v>1</v>
      </c>
      <c r="AC120">
        <v>0</v>
      </c>
      <c r="AD120">
        <v>4</v>
      </c>
      <c r="AE120">
        <v>9</v>
      </c>
      <c r="AF120">
        <v>2</v>
      </c>
      <c r="AG120">
        <v>3</v>
      </c>
      <c r="AH120">
        <v>2</v>
      </c>
      <c r="AI120">
        <v>0</v>
      </c>
      <c r="AJ120">
        <v>20</v>
      </c>
      <c r="AK120">
        <v>98</v>
      </c>
    </row>
    <row r="121" spans="2:37" ht="13.2" x14ac:dyDescent="0.25">
      <c r="B121" s="16" t="s">
        <v>24</v>
      </c>
      <c r="C121" s="20">
        <f t="shared" si="41"/>
        <v>0</v>
      </c>
      <c r="D121" s="41">
        <f t="shared" si="30"/>
        <v>0</v>
      </c>
      <c r="E121" s="41">
        <f t="shared" si="31"/>
        <v>0</v>
      </c>
      <c r="F121" s="41">
        <f t="shared" si="32"/>
        <v>0</v>
      </c>
      <c r="G121" s="41">
        <f t="shared" si="33"/>
        <v>0</v>
      </c>
      <c r="H121" s="41">
        <f t="shared" si="34"/>
        <v>0</v>
      </c>
      <c r="I121" s="41">
        <f t="shared" si="35"/>
        <v>1</v>
      </c>
      <c r="J121" s="41">
        <f t="shared" si="36"/>
        <v>1</v>
      </c>
      <c r="K121" s="41">
        <f t="shared" si="37"/>
        <v>0</v>
      </c>
      <c r="L121" s="41">
        <f t="shared" si="38"/>
        <v>0</v>
      </c>
      <c r="M121" s="41">
        <f t="shared" si="39"/>
        <v>0</v>
      </c>
      <c r="N121" s="41">
        <f t="shared" si="40"/>
        <v>0</v>
      </c>
      <c r="V121" s="4"/>
      <c r="W121" s="4"/>
      <c r="X121">
        <v>0</v>
      </c>
      <c r="Y121">
        <v>0</v>
      </c>
      <c r="Z121">
        <v>0</v>
      </c>
      <c r="AA121">
        <v>0</v>
      </c>
      <c r="AB121">
        <v>0</v>
      </c>
      <c r="AC121">
        <v>2</v>
      </c>
      <c r="AD121">
        <v>7</v>
      </c>
      <c r="AE121">
        <v>0</v>
      </c>
      <c r="AF121">
        <v>3</v>
      </c>
      <c r="AG121">
        <v>2</v>
      </c>
      <c r="AH121">
        <v>0</v>
      </c>
      <c r="AI121">
        <v>0</v>
      </c>
      <c r="AJ121">
        <v>12</v>
      </c>
      <c r="AK121">
        <v>92</v>
      </c>
    </row>
    <row r="122" spans="2:37" ht="13.2" x14ac:dyDescent="0.25">
      <c r="B122" s="16" t="s">
        <v>25</v>
      </c>
      <c r="C122" s="20">
        <f t="shared" si="41"/>
        <v>0</v>
      </c>
      <c r="D122" s="41">
        <f t="shared" si="30"/>
        <v>0</v>
      </c>
      <c r="E122" s="41">
        <f t="shared" si="31"/>
        <v>1</v>
      </c>
      <c r="F122" s="41">
        <f t="shared" si="32"/>
        <v>0</v>
      </c>
      <c r="G122" s="41">
        <f t="shared" si="33"/>
        <v>1</v>
      </c>
      <c r="H122" s="41">
        <f t="shared" si="34"/>
        <v>1</v>
      </c>
      <c r="I122" s="41">
        <f t="shared" si="35"/>
        <v>0</v>
      </c>
      <c r="J122" s="41">
        <f t="shared" si="36"/>
        <v>0</v>
      </c>
      <c r="K122" s="41">
        <f t="shared" si="37"/>
        <v>1</v>
      </c>
      <c r="L122" s="41">
        <f t="shared" si="38"/>
        <v>0</v>
      </c>
      <c r="M122" s="41">
        <f t="shared" si="39"/>
        <v>0</v>
      </c>
      <c r="N122" s="41">
        <f t="shared" si="40"/>
        <v>0</v>
      </c>
      <c r="V122" s="4"/>
      <c r="W122" s="4"/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2</v>
      </c>
      <c r="AF122">
        <v>1</v>
      </c>
      <c r="AG122">
        <v>0</v>
      </c>
      <c r="AH122">
        <v>0</v>
      </c>
      <c r="AI122">
        <v>0</v>
      </c>
      <c r="AJ122">
        <v>3</v>
      </c>
      <c r="AK122">
        <v>98</v>
      </c>
    </row>
    <row r="123" spans="2:37" ht="13.2" x14ac:dyDescent="0.25">
      <c r="B123" s="16" t="s">
        <v>26</v>
      </c>
      <c r="C123" s="20">
        <f t="shared" si="41"/>
        <v>0</v>
      </c>
      <c r="D123" s="41">
        <f t="shared" si="30"/>
        <v>0</v>
      </c>
      <c r="E123" s="41">
        <f t="shared" si="31"/>
        <v>0</v>
      </c>
      <c r="F123" s="41">
        <f t="shared" si="32"/>
        <v>1</v>
      </c>
      <c r="G123" s="41">
        <f t="shared" si="33"/>
        <v>0</v>
      </c>
      <c r="H123" s="41">
        <f t="shared" si="34"/>
        <v>3</v>
      </c>
      <c r="I123" s="41">
        <f t="shared" si="35"/>
        <v>4</v>
      </c>
      <c r="J123" s="41">
        <f t="shared" si="36"/>
        <v>0</v>
      </c>
      <c r="K123" s="41">
        <f t="shared" si="37"/>
        <v>0</v>
      </c>
      <c r="L123" s="41">
        <f t="shared" si="38"/>
        <v>0</v>
      </c>
      <c r="M123" s="41">
        <f t="shared" si="39"/>
        <v>0</v>
      </c>
      <c r="N123" s="41">
        <f t="shared" si="40"/>
        <v>0</v>
      </c>
      <c r="V123" s="4"/>
      <c r="W123" s="4"/>
      <c r="X123">
        <v>0</v>
      </c>
      <c r="Y123">
        <v>0</v>
      </c>
      <c r="Z123">
        <v>0</v>
      </c>
      <c r="AA123">
        <v>0</v>
      </c>
      <c r="AB123">
        <v>1</v>
      </c>
      <c r="AC123">
        <v>0</v>
      </c>
      <c r="AD123">
        <v>3</v>
      </c>
      <c r="AE123">
        <v>0</v>
      </c>
      <c r="AF123">
        <v>0</v>
      </c>
      <c r="AG123">
        <v>2</v>
      </c>
      <c r="AH123">
        <v>0</v>
      </c>
      <c r="AI123">
        <v>0</v>
      </c>
      <c r="AJ123">
        <v>5</v>
      </c>
      <c r="AK123">
        <v>92</v>
      </c>
    </row>
    <row r="124" spans="2:37" ht="13.2" x14ac:dyDescent="0.25">
      <c r="B124" s="16" t="s">
        <v>27</v>
      </c>
      <c r="C124" s="20">
        <f t="shared" si="41"/>
        <v>0</v>
      </c>
      <c r="D124" s="41">
        <f t="shared" si="30"/>
        <v>0</v>
      </c>
      <c r="E124" s="41">
        <f t="shared" si="31"/>
        <v>0</v>
      </c>
      <c r="F124" s="41">
        <f t="shared" si="32"/>
        <v>0</v>
      </c>
      <c r="G124" s="41">
        <f t="shared" si="33"/>
        <v>0</v>
      </c>
      <c r="H124" s="41">
        <f t="shared" si="34"/>
        <v>0</v>
      </c>
      <c r="I124" s="41">
        <f t="shared" si="35"/>
        <v>1</v>
      </c>
      <c r="J124" s="41">
        <f t="shared" si="36"/>
        <v>1</v>
      </c>
      <c r="K124" s="41">
        <f t="shared" si="37"/>
        <v>0</v>
      </c>
      <c r="L124" s="41">
        <f t="shared" si="38"/>
        <v>1</v>
      </c>
      <c r="M124" s="41">
        <f t="shared" si="39"/>
        <v>0</v>
      </c>
      <c r="N124" s="41">
        <f t="shared" si="40"/>
        <v>0</v>
      </c>
      <c r="V124" s="4"/>
      <c r="W124" s="4"/>
      <c r="X124">
        <v>0</v>
      </c>
      <c r="Y124">
        <v>0</v>
      </c>
      <c r="Z124">
        <v>0</v>
      </c>
      <c r="AA124">
        <v>0</v>
      </c>
      <c r="AB124">
        <v>0</v>
      </c>
      <c r="AC124">
        <v>1</v>
      </c>
      <c r="AD124">
        <v>2</v>
      </c>
      <c r="AE124">
        <v>0</v>
      </c>
      <c r="AF124">
        <v>0</v>
      </c>
      <c r="AG124">
        <v>1</v>
      </c>
      <c r="AH124">
        <v>0</v>
      </c>
      <c r="AI124">
        <v>0</v>
      </c>
      <c r="AJ124">
        <v>3</v>
      </c>
      <c r="AK124">
        <v>90</v>
      </c>
    </row>
    <row r="125" spans="2:37" ht="13.2" x14ac:dyDescent="0.25">
      <c r="B125" s="16" t="s">
        <v>28</v>
      </c>
      <c r="C125" s="20">
        <f t="shared" si="41"/>
        <v>1</v>
      </c>
      <c r="D125" s="41">
        <f t="shared" si="30"/>
        <v>0</v>
      </c>
      <c r="E125" s="41">
        <f t="shared" si="31"/>
        <v>0</v>
      </c>
      <c r="F125" s="41">
        <f t="shared" si="32"/>
        <v>0</v>
      </c>
      <c r="G125" s="41">
        <f t="shared" si="33"/>
        <v>0</v>
      </c>
      <c r="H125" s="41">
        <f t="shared" si="34"/>
        <v>0</v>
      </c>
      <c r="I125" s="41">
        <f t="shared" si="35"/>
        <v>1</v>
      </c>
      <c r="J125" s="41">
        <f t="shared" si="36"/>
        <v>1</v>
      </c>
      <c r="K125" s="41">
        <f t="shared" si="37"/>
        <v>3</v>
      </c>
      <c r="L125" s="41">
        <f t="shared" si="38"/>
        <v>1</v>
      </c>
      <c r="M125" s="41">
        <f t="shared" si="39"/>
        <v>0</v>
      </c>
      <c r="N125" s="41">
        <f t="shared" si="40"/>
        <v>0</v>
      </c>
      <c r="V125" s="4"/>
      <c r="W125" s="4"/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1</v>
      </c>
      <c r="AH125">
        <v>0</v>
      </c>
      <c r="AI125">
        <v>0</v>
      </c>
      <c r="AJ125">
        <v>1</v>
      </c>
      <c r="AK125">
        <v>115</v>
      </c>
    </row>
    <row r="126" spans="2:37" ht="13.2" x14ac:dyDescent="0.25">
      <c r="B126" s="16" t="s">
        <v>29</v>
      </c>
      <c r="C126" s="20">
        <f t="shared" si="41"/>
        <v>0</v>
      </c>
      <c r="D126" s="41">
        <f t="shared" si="30"/>
        <v>1</v>
      </c>
      <c r="E126" s="41">
        <f t="shared" si="31"/>
        <v>0</v>
      </c>
      <c r="F126" s="41">
        <f t="shared" si="32"/>
        <v>0</v>
      </c>
      <c r="G126" s="41">
        <f t="shared" si="33"/>
        <v>0</v>
      </c>
      <c r="H126" s="41">
        <f t="shared" si="34"/>
        <v>1</v>
      </c>
      <c r="I126" s="41">
        <f t="shared" si="35"/>
        <v>3</v>
      </c>
      <c r="J126" s="41">
        <f t="shared" si="36"/>
        <v>3</v>
      </c>
      <c r="K126" s="41">
        <f t="shared" si="37"/>
        <v>2</v>
      </c>
      <c r="L126" s="41">
        <f t="shared" si="38"/>
        <v>1</v>
      </c>
      <c r="M126" s="41">
        <f t="shared" si="39"/>
        <v>0</v>
      </c>
      <c r="N126" s="41">
        <f t="shared" si="40"/>
        <v>0</v>
      </c>
      <c r="V126" s="4"/>
      <c r="W126" s="4">
        <v>6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1</v>
      </c>
      <c r="AF126">
        <v>0</v>
      </c>
      <c r="AG126">
        <v>0</v>
      </c>
      <c r="AH126">
        <v>0</v>
      </c>
      <c r="AI126">
        <v>0</v>
      </c>
      <c r="AJ126">
        <v>1</v>
      </c>
      <c r="AK126">
        <v>95</v>
      </c>
    </row>
    <row r="127" spans="2:37" ht="13.2" x14ac:dyDescent="0.25">
      <c r="B127" s="16" t="s">
        <v>30</v>
      </c>
      <c r="C127" s="20">
        <f t="shared" si="41"/>
        <v>0</v>
      </c>
      <c r="D127" s="41">
        <f t="shared" si="30"/>
        <v>0</v>
      </c>
      <c r="E127" s="41">
        <f t="shared" si="31"/>
        <v>0</v>
      </c>
      <c r="F127" s="41">
        <f t="shared" si="32"/>
        <v>0</v>
      </c>
      <c r="G127" s="41">
        <f t="shared" si="33"/>
        <v>1</v>
      </c>
      <c r="H127" s="41">
        <f t="shared" si="34"/>
        <v>5</v>
      </c>
      <c r="I127" s="41">
        <f t="shared" si="35"/>
        <v>5</v>
      </c>
      <c r="J127" s="41">
        <f t="shared" si="36"/>
        <v>6</v>
      </c>
      <c r="K127" s="41">
        <f t="shared" si="37"/>
        <v>1</v>
      </c>
      <c r="L127" s="41">
        <f t="shared" si="38"/>
        <v>2</v>
      </c>
      <c r="M127" s="41">
        <f t="shared" si="39"/>
        <v>1</v>
      </c>
      <c r="N127" s="41">
        <f t="shared" si="40"/>
        <v>0</v>
      </c>
      <c r="V127" s="4"/>
      <c r="W127" s="4"/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</row>
    <row r="128" spans="2:37" ht="13.2" x14ac:dyDescent="0.25">
      <c r="B128" s="16" t="s">
        <v>31</v>
      </c>
      <c r="C128" s="20">
        <f t="shared" si="41"/>
        <v>0</v>
      </c>
      <c r="D128" s="41">
        <f t="shared" si="30"/>
        <v>0</v>
      </c>
      <c r="E128" s="41">
        <f t="shared" si="31"/>
        <v>0</v>
      </c>
      <c r="F128" s="41">
        <f t="shared" si="32"/>
        <v>0</v>
      </c>
      <c r="G128" s="41">
        <f t="shared" si="33"/>
        <v>1</v>
      </c>
      <c r="H128" s="41">
        <f t="shared" si="34"/>
        <v>2</v>
      </c>
      <c r="I128" s="41">
        <f t="shared" si="35"/>
        <v>9</v>
      </c>
      <c r="J128" s="41">
        <f t="shared" si="36"/>
        <v>8</v>
      </c>
      <c r="K128" s="41">
        <f t="shared" si="37"/>
        <v>5</v>
      </c>
      <c r="L128" s="41">
        <f t="shared" si="38"/>
        <v>1</v>
      </c>
      <c r="M128" s="41">
        <f t="shared" si="39"/>
        <v>1</v>
      </c>
      <c r="N128" s="41">
        <f t="shared" si="40"/>
        <v>0</v>
      </c>
      <c r="V128" s="4"/>
      <c r="W128" s="4"/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</row>
    <row r="129" spans="2:37" ht="13.2" x14ac:dyDescent="0.25">
      <c r="B129" s="16" t="s">
        <v>32</v>
      </c>
      <c r="C129" s="20">
        <f t="shared" si="41"/>
        <v>0</v>
      </c>
      <c r="D129" s="41">
        <f t="shared" si="30"/>
        <v>0</v>
      </c>
      <c r="E129" s="41">
        <f t="shared" si="31"/>
        <v>1</v>
      </c>
      <c r="F129" s="41">
        <f t="shared" si="32"/>
        <v>0</v>
      </c>
      <c r="G129" s="41">
        <f t="shared" si="33"/>
        <v>0</v>
      </c>
      <c r="H129" s="41">
        <f t="shared" si="34"/>
        <v>2</v>
      </c>
      <c r="I129" s="41">
        <f t="shared" si="35"/>
        <v>5</v>
      </c>
      <c r="J129" s="41">
        <f t="shared" si="36"/>
        <v>4</v>
      </c>
      <c r="K129" s="41">
        <f t="shared" si="37"/>
        <v>4</v>
      </c>
      <c r="L129" s="41">
        <f t="shared" si="38"/>
        <v>1</v>
      </c>
      <c r="M129" s="41">
        <f t="shared" si="39"/>
        <v>0</v>
      </c>
      <c r="N129" s="41">
        <f t="shared" si="40"/>
        <v>0</v>
      </c>
      <c r="V129" s="4"/>
      <c r="W129" s="4"/>
      <c r="X129">
        <v>0</v>
      </c>
      <c r="Y129">
        <v>0</v>
      </c>
      <c r="Z129">
        <v>0</v>
      </c>
      <c r="AA129">
        <v>0</v>
      </c>
      <c r="AB129">
        <v>0</v>
      </c>
      <c r="AC129">
        <v>5</v>
      </c>
      <c r="AD129">
        <v>6</v>
      </c>
      <c r="AE129">
        <v>8</v>
      </c>
      <c r="AF129">
        <v>1</v>
      </c>
      <c r="AG129">
        <v>1</v>
      </c>
      <c r="AH129">
        <v>0</v>
      </c>
      <c r="AI129">
        <v>0</v>
      </c>
      <c r="AJ129">
        <v>16</v>
      </c>
      <c r="AK129">
        <v>89</v>
      </c>
    </row>
    <row r="130" spans="2:37" ht="13.2" x14ac:dyDescent="0.25">
      <c r="B130" s="16" t="s">
        <v>33</v>
      </c>
      <c r="C130" s="20">
        <f t="shared" si="41"/>
        <v>0</v>
      </c>
      <c r="D130" s="41">
        <f t="shared" si="30"/>
        <v>0</v>
      </c>
      <c r="E130" s="41">
        <f t="shared" si="31"/>
        <v>0</v>
      </c>
      <c r="F130" s="41">
        <f t="shared" si="32"/>
        <v>0</v>
      </c>
      <c r="G130" s="41">
        <f t="shared" si="33"/>
        <v>1</v>
      </c>
      <c r="H130" s="41">
        <f t="shared" si="34"/>
        <v>7</v>
      </c>
      <c r="I130" s="41">
        <f t="shared" si="35"/>
        <v>12</v>
      </c>
      <c r="J130" s="41">
        <f t="shared" si="36"/>
        <v>5</v>
      </c>
      <c r="K130" s="41">
        <f t="shared" si="37"/>
        <v>4</v>
      </c>
      <c r="L130" s="41">
        <f t="shared" si="38"/>
        <v>2</v>
      </c>
      <c r="M130" s="41">
        <f t="shared" si="39"/>
        <v>1</v>
      </c>
      <c r="N130" s="41">
        <f t="shared" si="40"/>
        <v>0</v>
      </c>
      <c r="V130" s="4"/>
      <c r="W130" s="4"/>
      <c r="X130">
        <v>0</v>
      </c>
      <c r="Y130">
        <v>0</v>
      </c>
      <c r="Z130">
        <v>0</v>
      </c>
      <c r="AA130">
        <v>0</v>
      </c>
      <c r="AB130">
        <v>1</v>
      </c>
      <c r="AC130">
        <v>1</v>
      </c>
      <c r="AD130">
        <v>4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4</v>
      </c>
      <c r="AK130">
        <v>80</v>
      </c>
    </row>
    <row r="131" spans="2:37" ht="13.2" x14ac:dyDescent="0.25">
      <c r="B131" s="16" t="s">
        <v>34</v>
      </c>
      <c r="C131" s="20">
        <f t="shared" si="41"/>
        <v>0</v>
      </c>
      <c r="D131" s="41">
        <f t="shared" si="30"/>
        <v>0</v>
      </c>
      <c r="E131" s="41">
        <f t="shared" si="31"/>
        <v>0</v>
      </c>
      <c r="F131" s="41">
        <f t="shared" si="32"/>
        <v>0</v>
      </c>
      <c r="G131" s="41">
        <f t="shared" si="33"/>
        <v>1</v>
      </c>
      <c r="H131" s="41">
        <f t="shared" si="34"/>
        <v>6</v>
      </c>
      <c r="I131" s="41">
        <f t="shared" si="35"/>
        <v>5</v>
      </c>
      <c r="J131" s="41">
        <f t="shared" si="36"/>
        <v>5</v>
      </c>
      <c r="K131" s="41">
        <f t="shared" si="37"/>
        <v>1</v>
      </c>
      <c r="L131" s="41">
        <f t="shared" si="38"/>
        <v>2</v>
      </c>
      <c r="M131" s="41">
        <f t="shared" si="39"/>
        <v>0</v>
      </c>
      <c r="N131" s="41">
        <f t="shared" si="40"/>
        <v>0</v>
      </c>
      <c r="V131" s="4"/>
      <c r="W131" s="4"/>
      <c r="X131">
        <v>2</v>
      </c>
      <c r="Y131">
        <v>0</v>
      </c>
      <c r="Z131">
        <v>0</v>
      </c>
      <c r="AA131">
        <v>0</v>
      </c>
      <c r="AB131">
        <v>1</v>
      </c>
      <c r="AC131">
        <v>1</v>
      </c>
      <c r="AD131">
        <v>1</v>
      </c>
      <c r="AE131">
        <v>3</v>
      </c>
      <c r="AF131">
        <v>1</v>
      </c>
      <c r="AG131">
        <v>0</v>
      </c>
      <c r="AH131">
        <v>1</v>
      </c>
      <c r="AI131">
        <v>0</v>
      </c>
      <c r="AJ131">
        <v>6</v>
      </c>
      <c r="AK131">
        <v>77</v>
      </c>
    </row>
    <row r="132" spans="2:37" ht="13.2" x14ac:dyDescent="0.25">
      <c r="B132" s="16" t="s">
        <v>35</v>
      </c>
      <c r="C132" s="20">
        <f t="shared" si="41"/>
        <v>0</v>
      </c>
      <c r="D132" s="41">
        <f t="shared" si="30"/>
        <v>0</v>
      </c>
      <c r="E132" s="41">
        <f t="shared" si="31"/>
        <v>0</v>
      </c>
      <c r="F132" s="41">
        <f t="shared" si="32"/>
        <v>0</v>
      </c>
      <c r="G132" s="41">
        <f t="shared" si="33"/>
        <v>2</v>
      </c>
      <c r="H132" s="41">
        <f t="shared" si="34"/>
        <v>8</v>
      </c>
      <c r="I132" s="41">
        <f t="shared" si="35"/>
        <v>3</v>
      </c>
      <c r="J132" s="41">
        <f t="shared" si="36"/>
        <v>7</v>
      </c>
      <c r="K132" s="41">
        <f t="shared" si="37"/>
        <v>1</v>
      </c>
      <c r="L132" s="41">
        <f t="shared" si="38"/>
        <v>2</v>
      </c>
      <c r="M132" s="41">
        <f t="shared" si="39"/>
        <v>3</v>
      </c>
      <c r="N132" s="41">
        <f t="shared" si="40"/>
        <v>0</v>
      </c>
      <c r="V132" s="4"/>
      <c r="W132" s="4"/>
      <c r="X132">
        <v>0</v>
      </c>
      <c r="Y132">
        <v>0</v>
      </c>
      <c r="Z132">
        <v>0</v>
      </c>
      <c r="AA132">
        <v>1</v>
      </c>
      <c r="AB132">
        <v>2</v>
      </c>
      <c r="AC132">
        <v>4</v>
      </c>
      <c r="AD132">
        <v>9</v>
      </c>
      <c r="AE132">
        <v>9</v>
      </c>
      <c r="AF132">
        <v>4</v>
      </c>
      <c r="AG132">
        <v>4</v>
      </c>
      <c r="AH132">
        <v>1</v>
      </c>
      <c r="AI132">
        <v>0</v>
      </c>
      <c r="AJ132">
        <v>27</v>
      </c>
      <c r="AK132">
        <v>91</v>
      </c>
    </row>
    <row r="133" spans="2:37" ht="13.2" x14ac:dyDescent="0.25">
      <c r="B133" s="16" t="s">
        <v>36</v>
      </c>
      <c r="C133" s="20">
        <f t="shared" si="41"/>
        <v>0</v>
      </c>
      <c r="D133" s="41">
        <f t="shared" si="30"/>
        <v>0</v>
      </c>
      <c r="E133" s="41">
        <f t="shared" si="31"/>
        <v>0</v>
      </c>
      <c r="F133" s="41">
        <f t="shared" si="32"/>
        <v>0</v>
      </c>
      <c r="G133" s="41">
        <f t="shared" si="33"/>
        <v>0</v>
      </c>
      <c r="H133" s="41">
        <f t="shared" si="34"/>
        <v>0</v>
      </c>
      <c r="I133" s="41">
        <f t="shared" si="35"/>
        <v>5</v>
      </c>
      <c r="J133" s="41">
        <f t="shared" si="36"/>
        <v>3</v>
      </c>
      <c r="K133" s="41">
        <f t="shared" si="37"/>
        <v>7</v>
      </c>
      <c r="L133" s="41">
        <f t="shared" si="38"/>
        <v>3</v>
      </c>
      <c r="M133" s="41">
        <f t="shared" si="39"/>
        <v>0</v>
      </c>
      <c r="N133" s="41">
        <f t="shared" si="40"/>
        <v>0</v>
      </c>
      <c r="V133" s="4"/>
      <c r="W133" s="4"/>
      <c r="X133">
        <v>0</v>
      </c>
      <c r="Y133">
        <v>0</v>
      </c>
      <c r="Z133">
        <v>0</v>
      </c>
      <c r="AA133">
        <v>0</v>
      </c>
      <c r="AB133">
        <v>0</v>
      </c>
      <c r="AC133">
        <v>11</v>
      </c>
      <c r="AD133">
        <v>21</v>
      </c>
      <c r="AE133">
        <v>12</v>
      </c>
      <c r="AF133">
        <v>5</v>
      </c>
      <c r="AG133">
        <v>7</v>
      </c>
      <c r="AH133">
        <v>0</v>
      </c>
      <c r="AI133">
        <v>0</v>
      </c>
      <c r="AJ133">
        <v>45</v>
      </c>
      <c r="AK133">
        <v>91</v>
      </c>
    </row>
    <row r="134" spans="2:37" ht="13.2" x14ac:dyDescent="0.25">
      <c r="B134" s="16" t="s">
        <v>37</v>
      </c>
      <c r="C134" s="20">
        <f t="shared" si="41"/>
        <v>1</v>
      </c>
      <c r="D134" s="41">
        <f t="shared" si="30"/>
        <v>0</v>
      </c>
      <c r="E134" s="41">
        <f t="shared" si="31"/>
        <v>0</v>
      </c>
      <c r="F134" s="41">
        <f t="shared" si="32"/>
        <v>0</v>
      </c>
      <c r="G134" s="41">
        <f t="shared" si="33"/>
        <v>0</v>
      </c>
      <c r="H134" s="41">
        <f t="shared" si="34"/>
        <v>1</v>
      </c>
      <c r="I134" s="41">
        <f t="shared" si="35"/>
        <v>5</v>
      </c>
      <c r="J134" s="41">
        <f t="shared" si="36"/>
        <v>5</v>
      </c>
      <c r="K134" s="41">
        <f t="shared" si="37"/>
        <v>4</v>
      </c>
      <c r="L134" s="41">
        <f t="shared" si="38"/>
        <v>0</v>
      </c>
      <c r="M134" s="41">
        <f t="shared" si="39"/>
        <v>1</v>
      </c>
      <c r="N134" s="41">
        <f t="shared" si="40"/>
        <v>0</v>
      </c>
      <c r="V134" s="4"/>
      <c r="W134" s="4"/>
      <c r="X134">
        <v>0</v>
      </c>
      <c r="Y134">
        <v>0</v>
      </c>
      <c r="Z134">
        <v>0</v>
      </c>
      <c r="AA134">
        <v>0</v>
      </c>
      <c r="AB134">
        <v>0</v>
      </c>
      <c r="AC134">
        <v>4</v>
      </c>
      <c r="AD134">
        <v>10</v>
      </c>
      <c r="AE134">
        <v>6</v>
      </c>
      <c r="AF134">
        <v>7</v>
      </c>
      <c r="AG134">
        <v>2</v>
      </c>
      <c r="AH134">
        <v>3</v>
      </c>
      <c r="AI134">
        <v>0</v>
      </c>
      <c r="AJ134">
        <v>28</v>
      </c>
      <c r="AK134">
        <v>96</v>
      </c>
    </row>
    <row r="135" spans="2:37" ht="13.2" x14ac:dyDescent="0.25">
      <c r="B135" s="16" t="s">
        <v>38</v>
      </c>
      <c r="C135" s="20">
        <f t="shared" si="41"/>
        <v>1</v>
      </c>
      <c r="D135" s="41">
        <f t="shared" si="30"/>
        <v>0</v>
      </c>
      <c r="E135" s="41">
        <f t="shared" si="31"/>
        <v>0</v>
      </c>
      <c r="F135" s="41">
        <f t="shared" si="32"/>
        <v>0</v>
      </c>
      <c r="G135" s="41">
        <f t="shared" si="33"/>
        <v>1</v>
      </c>
      <c r="H135" s="41">
        <f t="shared" si="34"/>
        <v>4</v>
      </c>
      <c r="I135" s="41">
        <f t="shared" si="35"/>
        <v>8</v>
      </c>
      <c r="J135" s="41">
        <f t="shared" si="36"/>
        <v>4</v>
      </c>
      <c r="K135" s="41">
        <f t="shared" si="37"/>
        <v>6</v>
      </c>
      <c r="L135" s="41">
        <f t="shared" si="38"/>
        <v>2</v>
      </c>
      <c r="M135" s="41">
        <f t="shared" si="39"/>
        <v>2</v>
      </c>
      <c r="N135" s="41">
        <f t="shared" si="40"/>
        <v>0</v>
      </c>
      <c r="V135" s="4"/>
      <c r="W135" s="4"/>
      <c r="X135">
        <v>0</v>
      </c>
      <c r="Y135">
        <v>0</v>
      </c>
      <c r="Z135">
        <v>0</v>
      </c>
      <c r="AA135">
        <v>0</v>
      </c>
      <c r="AB135">
        <v>2</v>
      </c>
      <c r="AC135">
        <v>7</v>
      </c>
      <c r="AD135">
        <v>14</v>
      </c>
      <c r="AE135">
        <v>6</v>
      </c>
      <c r="AF135">
        <v>1</v>
      </c>
      <c r="AG135">
        <v>1</v>
      </c>
      <c r="AH135">
        <v>0</v>
      </c>
      <c r="AI135">
        <v>0</v>
      </c>
      <c r="AJ135">
        <v>22</v>
      </c>
      <c r="AK135">
        <v>85</v>
      </c>
    </row>
    <row r="136" spans="2:37" ht="13.2" x14ac:dyDescent="0.25">
      <c r="B136" s="16" t="s">
        <v>39</v>
      </c>
      <c r="C136" s="20">
        <f t="shared" si="41"/>
        <v>0</v>
      </c>
      <c r="D136" s="41">
        <f t="shared" si="30"/>
        <v>0</v>
      </c>
      <c r="E136" s="41">
        <f t="shared" si="31"/>
        <v>0</v>
      </c>
      <c r="F136" s="41">
        <f t="shared" si="32"/>
        <v>0</v>
      </c>
      <c r="G136" s="41">
        <f t="shared" si="33"/>
        <v>1</v>
      </c>
      <c r="H136" s="41">
        <f t="shared" si="34"/>
        <v>7</v>
      </c>
      <c r="I136" s="41">
        <f t="shared" si="35"/>
        <v>7</v>
      </c>
      <c r="J136" s="41">
        <f t="shared" si="36"/>
        <v>10</v>
      </c>
      <c r="K136" s="41">
        <f t="shared" si="37"/>
        <v>6</v>
      </c>
      <c r="L136" s="41">
        <f t="shared" si="38"/>
        <v>3</v>
      </c>
      <c r="M136" s="41">
        <f t="shared" si="39"/>
        <v>1</v>
      </c>
      <c r="N136" s="41">
        <f t="shared" si="40"/>
        <v>0</v>
      </c>
      <c r="V136" s="4"/>
      <c r="W136" s="4"/>
      <c r="X136">
        <v>0</v>
      </c>
      <c r="Y136">
        <v>1</v>
      </c>
      <c r="Z136">
        <v>1</v>
      </c>
      <c r="AA136">
        <v>0</v>
      </c>
      <c r="AB136">
        <v>3</v>
      </c>
      <c r="AC136">
        <v>7</v>
      </c>
      <c r="AD136">
        <v>4</v>
      </c>
      <c r="AE136">
        <v>6</v>
      </c>
      <c r="AF136">
        <v>1</v>
      </c>
      <c r="AG136">
        <v>0</v>
      </c>
      <c r="AH136">
        <v>4</v>
      </c>
      <c r="AI136">
        <v>0</v>
      </c>
      <c r="AJ136">
        <v>15</v>
      </c>
      <c r="AK136">
        <v>86</v>
      </c>
    </row>
    <row r="137" spans="2:37" ht="13.2" x14ac:dyDescent="0.25">
      <c r="B137" s="16" t="s">
        <v>40</v>
      </c>
      <c r="C137" s="20">
        <f t="shared" si="41"/>
        <v>0</v>
      </c>
      <c r="D137" s="41">
        <f t="shared" si="30"/>
        <v>0</v>
      </c>
      <c r="E137" s="41">
        <f t="shared" si="31"/>
        <v>0</v>
      </c>
      <c r="F137" s="41">
        <f t="shared" si="32"/>
        <v>0</v>
      </c>
      <c r="G137" s="41">
        <f t="shared" si="33"/>
        <v>0</v>
      </c>
      <c r="H137" s="41">
        <f t="shared" si="34"/>
        <v>3</v>
      </c>
      <c r="I137" s="41">
        <f t="shared" si="35"/>
        <v>6</v>
      </c>
      <c r="J137" s="41">
        <f t="shared" si="36"/>
        <v>6</v>
      </c>
      <c r="K137" s="41">
        <f t="shared" si="37"/>
        <v>1</v>
      </c>
      <c r="L137" s="41">
        <f t="shared" si="38"/>
        <v>5</v>
      </c>
      <c r="M137" s="41">
        <f t="shared" si="39"/>
        <v>3</v>
      </c>
      <c r="N137" s="41">
        <f t="shared" si="40"/>
        <v>0</v>
      </c>
      <c r="V137" s="4"/>
      <c r="W137" s="4"/>
      <c r="X137">
        <v>0</v>
      </c>
      <c r="Y137">
        <v>0</v>
      </c>
      <c r="Z137">
        <v>0</v>
      </c>
      <c r="AA137">
        <v>1</v>
      </c>
      <c r="AB137">
        <v>0</v>
      </c>
      <c r="AC137">
        <v>1</v>
      </c>
      <c r="AD137">
        <v>11</v>
      </c>
      <c r="AE137">
        <v>8</v>
      </c>
      <c r="AF137">
        <v>3</v>
      </c>
      <c r="AG137">
        <v>3</v>
      </c>
      <c r="AH137">
        <v>2</v>
      </c>
      <c r="AI137">
        <v>0</v>
      </c>
      <c r="AJ137">
        <v>27</v>
      </c>
      <c r="AK137">
        <v>94</v>
      </c>
    </row>
    <row r="138" spans="2:37" ht="13.2" x14ac:dyDescent="0.25">
      <c r="B138" s="16" t="s">
        <v>41</v>
      </c>
      <c r="C138" s="20">
        <f t="shared" si="41"/>
        <v>0</v>
      </c>
      <c r="D138" s="41">
        <f t="shared" si="30"/>
        <v>0</v>
      </c>
      <c r="E138" s="41">
        <f t="shared" si="31"/>
        <v>0</v>
      </c>
      <c r="F138" s="41">
        <f t="shared" si="32"/>
        <v>0</v>
      </c>
      <c r="G138" s="41">
        <f t="shared" si="33"/>
        <v>1</v>
      </c>
      <c r="H138" s="41">
        <f t="shared" si="34"/>
        <v>2</v>
      </c>
      <c r="I138" s="41">
        <f t="shared" si="35"/>
        <v>3</v>
      </c>
      <c r="J138" s="41">
        <f t="shared" si="36"/>
        <v>5</v>
      </c>
      <c r="K138" s="41">
        <f t="shared" si="37"/>
        <v>4</v>
      </c>
      <c r="L138" s="41">
        <f t="shared" si="38"/>
        <v>2</v>
      </c>
      <c r="M138" s="41">
        <f t="shared" si="39"/>
        <v>0</v>
      </c>
      <c r="N138" s="41">
        <f t="shared" si="40"/>
        <v>0</v>
      </c>
      <c r="V138" s="4"/>
      <c r="W138" s="4"/>
      <c r="X138">
        <v>0</v>
      </c>
      <c r="Y138">
        <v>0</v>
      </c>
      <c r="Z138">
        <v>0</v>
      </c>
      <c r="AA138">
        <v>0</v>
      </c>
      <c r="AB138">
        <v>3</v>
      </c>
      <c r="AC138">
        <v>5</v>
      </c>
      <c r="AD138">
        <v>10</v>
      </c>
      <c r="AE138">
        <v>3</v>
      </c>
      <c r="AF138">
        <v>3</v>
      </c>
      <c r="AG138">
        <v>3</v>
      </c>
      <c r="AH138">
        <v>0</v>
      </c>
      <c r="AI138">
        <v>0</v>
      </c>
      <c r="AJ138">
        <v>19</v>
      </c>
      <c r="AK138">
        <v>88</v>
      </c>
    </row>
    <row r="139" spans="2:37" ht="13.2" x14ac:dyDescent="0.25">
      <c r="B139" s="16" t="s">
        <v>42</v>
      </c>
      <c r="C139" s="20">
        <f t="shared" si="41"/>
        <v>0</v>
      </c>
      <c r="D139" s="41">
        <f t="shared" si="30"/>
        <v>0</v>
      </c>
      <c r="E139" s="41">
        <f t="shared" si="31"/>
        <v>0</v>
      </c>
      <c r="F139" s="41">
        <f t="shared" si="32"/>
        <v>0</v>
      </c>
      <c r="G139" s="41">
        <f t="shared" si="33"/>
        <v>0</v>
      </c>
      <c r="H139" s="41">
        <f t="shared" si="34"/>
        <v>0</v>
      </c>
      <c r="I139" s="41">
        <f t="shared" si="35"/>
        <v>4</v>
      </c>
      <c r="J139" s="41">
        <f t="shared" si="36"/>
        <v>1</v>
      </c>
      <c r="K139" s="41">
        <f t="shared" si="37"/>
        <v>4</v>
      </c>
      <c r="L139" s="41">
        <f t="shared" si="38"/>
        <v>1</v>
      </c>
      <c r="M139" s="41">
        <f t="shared" si="39"/>
        <v>0</v>
      </c>
      <c r="N139" s="41">
        <f t="shared" si="40"/>
        <v>0</v>
      </c>
      <c r="V139" s="4"/>
      <c r="W139" s="4"/>
      <c r="X139">
        <v>0</v>
      </c>
      <c r="Y139">
        <v>0</v>
      </c>
      <c r="Z139">
        <v>0</v>
      </c>
      <c r="AA139">
        <v>0</v>
      </c>
      <c r="AB139">
        <v>0</v>
      </c>
      <c r="AC139">
        <v>2</v>
      </c>
      <c r="AD139">
        <v>4</v>
      </c>
      <c r="AE139">
        <v>4</v>
      </c>
      <c r="AF139">
        <v>2</v>
      </c>
      <c r="AG139">
        <v>1</v>
      </c>
      <c r="AH139">
        <v>5</v>
      </c>
      <c r="AI139">
        <v>0</v>
      </c>
      <c r="AJ139">
        <v>16</v>
      </c>
      <c r="AK139">
        <v>101</v>
      </c>
    </row>
    <row r="140" spans="2:37" ht="13.2" x14ac:dyDescent="0.25">
      <c r="B140" s="76" t="s">
        <v>43</v>
      </c>
      <c r="C140" s="20">
        <f t="shared" si="41"/>
        <v>0</v>
      </c>
      <c r="D140" s="41">
        <f t="shared" si="30"/>
        <v>0</v>
      </c>
      <c r="E140" s="41">
        <f t="shared" si="31"/>
        <v>0</v>
      </c>
      <c r="F140" s="41">
        <f t="shared" si="32"/>
        <v>0</v>
      </c>
      <c r="G140" s="41">
        <f t="shared" si="33"/>
        <v>0</v>
      </c>
      <c r="H140" s="41">
        <f t="shared" si="34"/>
        <v>0</v>
      </c>
      <c r="I140" s="41">
        <f t="shared" si="35"/>
        <v>6</v>
      </c>
      <c r="J140" s="41">
        <f t="shared" si="36"/>
        <v>1</v>
      </c>
      <c r="K140" s="41">
        <f t="shared" si="37"/>
        <v>0</v>
      </c>
      <c r="L140" s="41">
        <f t="shared" si="38"/>
        <v>0</v>
      </c>
      <c r="M140" s="41">
        <f t="shared" si="39"/>
        <v>0</v>
      </c>
      <c r="N140" s="41">
        <f t="shared" si="40"/>
        <v>0</v>
      </c>
      <c r="V140" s="4"/>
      <c r="W140" s="4"/>
      <c r="X140">
        <v>0</v>
      </c>
      <c r="Y140">
        <v>0</v>
      </c>
      <c r="Z140">
        <v>0</v>
      </c>
      <c r="AA140">
        <v>0</v>
      </c>
      <c r="AB140">
        <v>2</v>
      </c>
      <c r="AC140">
        <v>5</v>
      </c>
      <c r="AD140">
        <v>8</v>
      </c>
      <c r="AE140">
        <v>3</v>
      </c>
      <c r="AF140">
        <v>5</v>
      </c>
      <c r="AG140">
        <v>1</v>
      </c>
      <c r="AH140">
        <v>0</v>
      </c>
      <c r="AI140">
        <v>0</v>
      </c>
      <c r="AJ140">
        <v>17</v>
      </c>
      <c r="AK140">
        <v>88</v>
      </c>
    </row>
    <row r="141" spans="2:37" ht="13.8" thickBot="1" x14ac:dyDescent="0.3">
      <c r="B141" s="85" t="s">
        <v>44</v>
      </c>
      <c r="C141" s="20">
        <f t="shared" si="41"/>
        <v>0</v>
      </c>
      <c r="D141" s="41">
        <f t="shared" si="30"/>
        <v>0</v>
      </c>
      <c r="E141" s="41">
        <f t="shared" si="31"/>
        <v>0</v>
      </c>
      <c r="F141" s="41">
        <f t="shared" si="32"/>
        <v>0</v>
      </c>
      <c r="G141" s="41">
        <f t="shared" si="33"/>
        <v>0</v>
      </c>
      <c r="H141" s="41">
        <f t="shared" si="34"/>
        <v>0</v>
      </c>
      <c r="I141" s="41">
        <f t="shared" si="35"/>
        <v>2</v>
      </c>
      <c r="J141" s="41">
        <f t="shared" si="36"/>
        <v>1</v>
      </c>
      <c r="K141" s="41">
        <f t="shared" si="37"/>
        <v>0</v>
      </c>
      <c r="L141" s="41">
        <f t="shared" si="38"/>
        <v>0</v>
      </c>
      <c r="M141" s="41">
        <f t="shared" si="39"/>
        <v>1</v>
      </c>
      <c r="N141" s="41">
        <f t="shared" si="40"/>
        <v>0</v>
      </c>
      <c r="V141" s="4"/>
      <c r="W141" s="4"/>
      <c r="X141">
        <v>1</v>
      </c>
      <c r="Y141">
        <v>1</v>
      </c>
      <c r="Z141">
        <v>0</v>
      </c>
      <c r="AA141">
        <v>0</v>
      </c>
      <c r="AB141">
        <v>1</v>
      </c>
      <c r="AC141">
        <v>6</v>
      </c>
      <c r="AD141">
        <v>14</v>
      </c>
      <c r="AE141">
        <v>3</v>
      </c>
      <c r="AF141">
        <v>6</v>
      </c>
      <c r="AG141">
        <v>0</v>
      </c>
      <c r="AH141">
        <v>0</v>
      </c>
      <c r="AI141">
        <v>0</v>
      </c>
      <c r="AJ141">
        <v>23</v>
      </c>
      <c r="AK141">
        <v>83</v>
      </c>
    </row>
    <row r="142" spans="2:37" ht="14.4" thickTop="1" thickBot="1" x14ac:dyDescent="0.3">
      <c r="B142" s="52" t="s">
        <v>62</v>
      </c>
      <c r="C142" s="53">
        <f t="shared" ref="C142:J142" si="42">SUM(C118:C141)</f>
        <v>3</v>
      </c>
      <c r="D142" s="53">
        <f t="shared" si="42"/>
        <v>1</v>
      </c>
      <c r="E142" s="53">
        <f t="shared" si="42"/>
        <v>3</v>
      </c>
      <c r="F142" s="53">
        <f t="shared" si="42"/>
        <v>1</v>
      </c>
      <c r="G142" s="53">
        <f t="shared" si="42"/>
        <v>10</v>
      </c>
      <c r="H142" s="53">
        <f t="shared" si="42"/>
        <v>52</v>
      </c>
      <c r="I142" s="53">
        <f t="shared" si="42"/>
        <v>97</v>
      </c>
      <c r="J142" s="53">
        <f t="shared" si="42"/>
        <v>82</v>
      </c>
      <c r="K142" s="53">
        <f>SUM(K118:K141)</f>
        <v>55</v>
      </c>
      <c r="L142" s="53">
        <f>SUM(L118:L141)</f>
        <v>29</v>
      </c>
      <c r="M142" s="53">
        <f>SUM(M118:M141)</f>
        <v>14</v>
      </c>
      <c r="N142" s="53">
        <f>SUM(N118:N141)</f>
        <v>0</v>
      </c>
      <c r="V142" s="4"/>
      <c r="W142" s="4"/>
      <c r="X142">
        <v>0</v>
      </c>
      <c r="Y142">
        <v>0</v>
      </c>
      <c r="Z142">
        <v>0</v>
      </c>
      <c r="AA142">
        <v>2</v>
      </c>
      <c r="AB142">
        <v>0</v>
      </c>
      <c r="AC142">
        <v>5</v>
      </c>
      <c r="AD142">
        <v>14</v>
      </c>
      <c r="AE142">
        <v>11</v>
      </c>
      <c r="AF142">
        <v>4</v>
      </c>
      <c r="AG142">
        <v>5</v>
      </c>
      <c r="AH142">
        <v>2</v>
      </c>
      <c r="AI142">
        <v>0</v>
      </c>
      <c r="AJ142">
        <v>36</v>
      </c>
      <c r="AK142">
        <v>92</v>
      </c>
    </row>
    <row r="143" spans="2:37" ht="13.8" thickTop="1" x14ac:dyDescent="0.25">
      <c r="B143" s="16" t="s">
        <v>5</v>
      </c>
      <c r="C143" s="62">
        <f>C142/N145</f>
        <v>8.6455331412103754E-3</v>
      </c>
      <c r="D143" s="62">
        <f>D142/N145</f>
        <v>2.881844380403458E-3</v>
      </c>
      <c r="E143" s="62">
        <f>E142/N145</f>
        <v>8.6455331412103754E-3</v>
      </c>
      <c r="F143" s="62">
        <f>F142/N145</f>
        <v>2.881844380403458E-3</v>
      </c>
      <c r="G143" s="62">
        <f>G142/N145</f>
        <v>2.8818443804034581E-2</v>
      </c>
      <c r="H143" s="62">
        <f>H142/N145</f>
        <v>0.14985590778097982</v>
      </c>
      <c r="I143" s="62">
        <f>I142/N145</f>
        <v>0.27953890489913547</v>
      </c>
      <c r="J143" s="62">
        <f>J142/N145</f>
        <v>0.23631123919308358</v>
      </c>
      <c r="K143" s="62">
        <f>K142/N145</f>
        <v>0.15850144092219021</v>
      </c>
      <c r="L143" s="62">
        <f>L142/N145</f>
        <v>8.3573487031700283E-2</v>
      </c>
      <c r="M143" s="62">
        <f>M142/N145</f>
        <v>4.0345821325648415E-2</v>
      </c>
      <c r="N143" s="62">
        <f>N142/N145</f>
        <v>0</v>
      </c>
      <c r="V143" s="4"/>
      <c r="W143" s="4"/>
      <c r="X143">
        <v>1</v>
      </c>
      <c r="Y143">
        <v>0</v>
      </c>
      <c r="Z143">
        <v>0</v>
      </c>
      <c r="AA143">
        <v>0</v>
      </c>
      <c r="AB143">
        <v>0</v>
      </c>
      <c r="AC143">
        <v>6</v>
      </c>
      <c r="AD143">
        <v>10</v>
      </c>
      <c r="AE143">
        <v>13</v>
      </c>
      <c r="AF143">
        <v>5</v>
      </c>
      <c r="AG143">
        <v>1</v>
      </c>
      <c r="AH143">
        <v>3</v>
      </c>
      <c r="AI143">
        <v>0</v>
      </c>
      <c r="AJ143">
        <v>32</v>
      </c>
      <c r="AK143">
        <v>91</v>
      </c>
    </row>
    <row r="144" spans="2:37" ht="13.8" thickBot="1" x14ac:dyDescent="0.3">
      <c r="B144" s="25" t="s">
        <v>63</v>
      </c>
      <c r="C144" s="63">
        <f t="shared" ref="C144:J144" si="43">C142/24</f>
        <v>0.125</v>
      </c>
      <c r="D144" s="63">
        <f t="shared" si="43"/>
        <v>4.1666666666666664E-2</v>
      </c>
      <c r="E144" s="63">
        <f t="shared" si="43"/>
        <v>0.125</v>
      </c>
      <c r="F144" s="63">
        <f t="shared" si="43"/>
        <v>4.1666666666666664E-2</v>
      </c>
      <c r="G144" s="63">
        <f t="shared" si="43"/>
        <v>0.41666666666666669</v>
      </c>
      <c r="H144" s="63">
        <f t="shared" si="43"/>
        <v>2.1666666666666665</v>
      </c>
      <c r="I144" s="63">
        <f t="shared" si="43"/>
        <v>4.041666666666667</v>
      </c>
      <c r="J144" s="63">
        <f t="shared" si="43"/>
        <v>3.4166666666666665</v>
      </c>
      <c r="K144" s="63">
        <f>K142/24</f>
        <v>2.2916666666666665</v>
      </c>
      <c r="L144" s="63">
        <f>L142/24</f>
        <v>1.2083333333333333</v>
      </c>
      <c r="M144" s="63">
        <f>M142/24</f>
        <v>0.58333333333333337</v>
      </c>
      <c r="N144" s="63">
        <f>N142/24</f>
        <v>0</v>
      </c>
      <c r="V144" s="4"/>
      <c r="W144" s="4"/>
      <c r="X144">
        <v>0</v>
      </c>
      <c r="Y144">
        <v>0</v>
      </c>
      <c r="Z144">
        <v>0</v>
      </c>
      <c r="AA144">
        <v>0</v>
      </c>
      <c r="AB144">
        <v>0</v>
      </c>
      <c r="AC144">
        <v>2</v>
      </c>
      <c r="AD144">
        <v>2</v>
      </c>
      <c r="AE144">
        <v>7</v>
      </c>
      <c r="AF144">
        <v>2</v>
      </c>
      <c r="AG144">
        <v>3</v>
      </c>
      <c r="AH144">
        <v>1</v>
      </c>
      <c r="AI144">
        <v>0</v>
      </c>
      <c r="AJ144">
        <v>15</v>
      </c>
      <c r="AK144">
        <v>98</v>
      </c>
    </row>
    <row r="145" spans="2:37" ht="14.4" thickTop="1" thickBot="1" x14ac:dyDescent="0.3">
      <c r="B145" s="64"/>
      <c r="C145" s="64"/>
      <c r="D145" s="64"/>
      <c r="E145" s="64"/>
      <c r="L145" s="65" t="s">
        <v>53</v>
      </c>
      <c r="M145" s="66"/>
      <c r="N145" s="67">
        <f>SUM(C118:N141)</f>
        <v>347</v>
      </c>
      <c r="V145" s="4"/>
      <c r="W145" s="4"/>
      <c r="X145">
        <v>0</v>
      </c>
      <c r="Y145">
        <v>0</v>
      </c>
      <c r="Z145">
        <v>1</v>
      </c>
      <c r="AA145">
        <v>1</v>
      </c>
      <c r="AB145">
        <v>0</v>
      </c>
      <c r="AC145">
        <v>6</v>
      </c>
      <c r="AD145">
        <v>3</v>
      </c>
      <c r="AE145">
        <v>3</v>
      </c>
      <c r="AF145">
        <v>3</v>
      </c>
      <c r="AG145">
        <v>0</v>
      </c>
      <c r="AH145">
        <v>1</v>
      </c>
      <c r="AI145">
        <v>0</v>
      </c>
      <c r="AJ145">
        <v>10</v>
      </c>
      <c r="AK145">
        <v>85</v>
      </c>
    </row>
    <row r="146" spans="2:37" ht="3" customHeight="1" thickTop="1" x14ac:dyDescent="0.25">
      <c r="L146" s="3"/>
      <c r="M146" s="3"/>
      <c r="V146" s="4"/>
      <c r="W146" s="4"/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2</v>
      </c>
      <c r="AE146">
        <v>2</v>
      </c>
      <c r="AF146">
        <v>3</v>
      </c>
      <c r="AG146">
        <v>1</v>
      </c>
      <c r="AH146">
        <v>0</v>
      </c>
      <c r="AI146">
        <v>0</v>
      </c>
      <c r="AJ146">
        <v>8</v>
      </c>
      <c r="AK146">
        <v>99</v>
      </c>
    </row>
    <row r="147" spans="2:37" ht="4.5" customHeight="1" x14ac:dyDescent="0.25">
      <c r="L147" s="3"/>
      <c r="M147" s="3"/>
      <c r="V147" s="4"/>
      <c r="W147" s="4"/>
      <c r="X147">
        <v>0</v>
      </c>
      <c r="Y147">
        <v>0</v>
      </c>
      <c r="Z147">
        <v>0</v>
      </c>
      <c r="AA147">
        <v>0</v>
      </c>
      <c r="AB147">
        <v>1</v>
      </c>
      <c r="AC147">
        <v>1</v>
      </c>
      <c r="AD147">
        <v>0</v>
      </c>
      <c r="AE147">
        <v>2</v>
      </c>
      <c r="AF147">
        <v>0</v>
      </c>
      <c r="AG147">
        <v>0</v>
      </c>
      <c r="AH147">
        <v>0</v>
      </c>
      <c r="AI147">
        <v>0</v>
      </c>
      <c r="AJ147">
        <v>2</v>
      </c>
      <c r="AK147">
        <v>82</v>
      </c>
    </row>
    <row r="148" spans="2:37" ht="13.8" x14ac:dyDescent="0.25">
      <c r="B148" s="57" t="s">
        <v>64</v>
      </c>
      <c r="L148" s="3"/>
      <c r="M148" s="3"/>
      <c r="V148" s="4"/>
      <c r="W148" s="4"/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</row>
    <row r="149" spans="2:37" ht="13.2" x14ac:dyDescent="0.25">
      <c r="L149" s="3"/>
      <c r="M149" s="3"/>
      <c r="V149" s="4"/>
      <c r="W149" s="4"/>
      <c r="X149">
        <v>0</v>
      </c>
      <c r="Y149">
        <v>0</v>
      </c>
      <c r="Z149">
        <v>0</v>
      </c>
      <c r="AA149">
        <v>1</v>
      </c>
      <c r="AB149">
        <v>0</v>
      </c>
      <c r="AC149">
        <v>0</v>
      </c>
      <c r="AD149">
        <v>1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1</v>
      </c>
      <c r="AK149">
        <v>70</v>
      </c>
    </row>
    <row r="150" spans="2:37" ht="13.2" x14ac:dyDescent="0.25">
      <c r="L150" s="3"/>
      <c r="M150" s="3"/>
      <c r="V150" s="4"/>
      <c r="W150" s="4">
        <v>7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1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75</v>
      </c>
    </row>
    <row r="151" spans="2:37" ht="13.2" x14ac:dyDescent="0.25">
      <c r="L151" s="3"/>
      <c r="M151" s="3"/>
      <c r="V151" s="4"/>
      <c r="W151" s="4"/>
      <c r="X151">
        <v>0</v>
      </c>
      <c r="Y151">
        <v>0</v>
      </c>
      <c r="Z151">
        <v>2</v>
      </c>
      <c r="AA151">
        <v>0</v>
      </c>
      <c r="AB151">
        <v>0</v>
      </c>
      <c r="AC151">
        <v>1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55</v>
      </c>
    </row>
    <row r="152" spans="2:37" ht="13.2" x14ac:dyDescent="0.25">
      <c r="L152" s="3"/>
      <c r="M152" s="3"/>
      <c r="V152" s="4"/>
      <c r="W152" s="4"/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1</v>
      </c>
      <c r="AF152">
        <v>0</v>
      </c>
      <c r="AG152">
        <v>0</v>
      </c>
      <c r="AH152">
        <v>0</v>
      </c>
      <c r="AI152">
        <v>0</v>
      </c>
      <c r="AJ152">
        <v>1</v>
      </c>
      <c r="AK152">
        <v>95</v>
      </c>
    </row>
    <row r="153" spans="2:37" ht="13.2" x14ac:dyDescent="0.25">
      <c r="L153" s="3"/>
      <c r="M153" s="3"/>
      <c r="V153" s="4"/>
      <c r="W153" s="4"/>
      <c r="X153">
        <v>0</v>
      </c>
      <c r="Y153">
        <v>0</v>
      </c>
      <c r="Z153">
        <v>0</v>
      </c>
      <c r="AA153">
        <v>0</v>
      </c>
      <c r="AB153">
        <v>0</v>
      </c>
      <c r="AC153">
        <v>3</v>
      </c>
      <c r="AD153">
        <v>8</v>
      </c>
      <c r="AE153">
        <v>3</v>
      </c>
      <c r="AF153">
        <v>6</v>
      </c>
      <c r="AG153">
        <v>2</v>
      </c>
      <c r="AH153">
        <v>1</v>
      </c>
      <c r="AI153">
        <v>0</v>
      </c>
      <c r="AJ153">
        <v>20</v>
      </c>
      <c r="AK153">
        <v>95</v>
      </c>
    </row>
    <row r="154" spans="2:37" ht="13.2" x14ac:dyDescent="0.25">
      <c r="L154" s="3"/>
      <c r="M154" s="3"/>
      <c r="V154" s="4"/>
      <c r="W154" s="4"/>
      <c r="X154">
        <v>0</v>
      </c>
      <c r="Y154">
        <v>0</v>
      </c>
      <c r="Z154">
        <v>0</v>
      </c>
      <c r="AA154">
        <v>0</v>
      </c>
      <c r="AB154">
        <v>0</v>
      </c>
      <c r="AC154">
        <v>3</v>
      </c>
      <c r="AD154">
        <v>2</v>
      </c>
      <c r="AE154">
        <v>2</v>
      </c>
      <c r="AF154">
        <v>2</v>
      </c>
      <c r="AG154">
        <v>0</v>
      </c>
      <c r="AH154">
        <v>0</v>
      </c>
      <c r="AI154">
        <v>0</v>
      </c>
      <c r="AJ154">
        <v>6</v>
      </c>
      <c r="AK154">
        <v>88</v>
      </c>
    </row>
    <row r="155" spans="2:37" ht="8.25" customHeight="1" x14ac:dyDescent="0.25">
      <c r="L155" s="3"/>
      <c r="M155" s="3"/>
      <c r="V155" s="4"/>
      <c r="W155" s="4"/>
      <c r="X155">
        <v>0</v>
      </c>
      <c r="Y155">
        <v>0</v>
      </c>
      <c r="Z155">
        <v>1</v>
      </c>
      <c r="AA155">
        <v>1</v>
      </c>
      <c r="AB155">
        <v>1</v>
      </c>
      <c r="AC155">
        <v>2</v>
      </c>
      <c r="AD155">
        <v>2</v>
      </c>
      <c r="AE155">
        <v>1</v>
      </c>
      <c r="AF155">
        <v>2</v>
      </c>
      <c r="AG155">
        <v>0</v>
      </c>
      <c r="AH155">
        <v>1</v>
      </c>
      <c r="AI155">
        <v>0</v>
      </c>
      <c r="AJ155">
        <v>6</v>
      </c>
      <c r="AK155">
        <v>83</v>
      </c>
    </row>
    <row r="156" spans="2:37" ht="13.2" x14ac:dyDescent="0.25">
      <c r="L156" s="3"/>
      <c r="M156" s="3"/>
      <c r="V156" s="4"/>
      <c r="W156" s="4"/>
      <c r="X156">
        <v>1</v>
      </c>
      <c r="Y156">
        <v>1</v>
      </c>
      <c r="Z156">
        <v>1</v>
      </c>
      <c r="AA156">
        <v>0</v>
      </c>
      <c r="AB156">
        <v>1</v>
      </c>
      <c r="AC156">
        <v>5</v>
      </c>
      <c r="AD156">
        <v>11</v>
      </c>
      <c r="AE156">
        <v>8</v>
      </c>
      <c r="AF156">
        <v>5</v>
      </c>
      <c r="AG156">
        <v>0</v>
      </c>
      <c r="AH156">
        <v>2</v>
      </c>
      <c r="AI156">
        <v>0</v>
      </c>
      <c r="AJ156">
        <v>26</v>
      </c>
      <c r="AK156">
        <v>86</v>
      </c>
    </row>
    <row r="157" spans="2:37" ht="13.2" x14ac:dyDescent="0.25">
      <c r="L157" s="3"/>
      <c r="M157" s="3"/>
      <c r="V157" s="4"/>
      <c r="W157" s="4"/>
      <c r="X157">
        <v>1</v>
      </c>
      <c r="Y157">
        <v>0</v>
      </c>
      <c r="Z157">
        <v>0</v>
      </c>
      <c r="AA157">
        <v>0</v>
      </c>
      <c r="AB157">
        <v>1</v>
      </c>
      <c r="AC157">
        <v>5</v>
      </c>
      <c r="AD157">
        <v>13</v>
      </c>
      <c r="AE157">
        <v>6</v>
      </c>
      <c r="AF157">
        <v>8</v>
      </c>
      <c r="AG157">
        <v>1</v>
      </c>
      <c r="AH157">
        <v>2</v>
      </c>
      <c r="AI157">
        <v>0</v>
      </c>
      <c r="AJ157">
        <v>30</v>
      </c>
      <c r="AK157">
        <v>90</v>
      </c>
    </row>
    <row r="158" spans="2:37" ht="13.2" x14ac:dyDescent="0.25">
      <c r="L158" s="3"/>
      <c r="M158" s="3"/>
      <c r="V158" s="4"/>
      <c r="W158" s="4"/>
      <c r="X158">
        <v>0</v>
      </c>
      <c r="Y158">
        <v>1</v>
      </c>
      <c r="Z158">
        <v>0</v>
      </c>
      <c r="AA158">
        <v>1</v>
      </c>
      <c r="AB158">
        <v>0</v>
      </c>
      <c r="AC158">
        <v>5</v>
      </c>
      <c r="AD158">
        <v>9</v>
      </c>
      <c r="AE158">
        <v>6</v>
      </c>
      <c r="AF158">
        <v>6</v>
      </c>
      <c r="AG158">
        <v>0</v>
      </c>
      <c r="AH158">
        <v>0</v>
      </c>
      <c r="AI158">
        <v>0</v>
      </c>
      <c r="AJ158">
        <v>21</v>
      </c>
      <c r="AK158">
        <v>87</v>
      </c>
    </row>
    <row r="159" spans="2:37" ht="13.2" x14ac:dyDescent="0.25">
      <c r="L159" s="3"/>
      <c r="M159" s="3"/>
      <c r="V159" s="4"/>
      <c r="W159" s="4"/>
      <c r="X159">
        <v>0</v>
      </c>
      <c r="Y159">
        <v>0</v>
      </c>
      <c r="Z159">
        <v>1</v>
      </c>
      <c r="AA159">
        <v>1</v>
      </c>
      <c r="AB159">
        <v>2</v>
      </c>
      <c r="AC159">
        <v>5</v>
      </c>
      <c r="AD159">
        <v>7</v>
      </c>
      <c r="AE159">
        <v>6</v>
      </c>
      <c r="AF159">
        <v>2</v>
      </c>
      <c r="AG159">
        <v>4</v>
      </c>
      <c r="AH159">
        <v>0</v>
      </c>
      <c r="AI159">
        <v>0</v>
      </c>
      <c r="AJ159">
        <v>19</v>
      </c>
      <c r="AK159">
        <v>87</v>
      </c>
    </row>
    <row r="160" spans="2:37" ht="13.2" x14ac:dyDescent="0.25">
      <c r="L160" s="3"/>
      <c r="M160" s="3"/>
      <c r="V160" s="4"/>
      <c r="W160" s="4"/>
      <c r="X160">
        <v>1</v>
      </c>
      <c r="Y160">
        <v>1</v>
      </c>
      <c r="Z160">
        <v>0</v>
      </c>
      <c r="AA160">
        <v>0</v>
      </c>
      <c r="AB160">
        <v>3</v>
      </c>
      <c r="AC160">
        <v>2</v>
      </c>
      <c r="AD160">
        <v>7</v>
      </c>
      <c r="AE160">
        <v>6</v>
      </c>
      <c r="AF160">
        <v>7</v>
      </c>
      <c r="AG160">
        <v>1</v>
      </c>
      <c r="AH160">
        <v>0</v>
      </c>
      <c r="AI160">
        <v>0</v>
      </c>
      <c r="AJ160">
        <v>21</v>
      </c>
      <c r="AK160">
        <v>86</v>
      </c>
    </row>
    <row r="161" spans="2:37" ht="13.2" x14ac:dyDescent="0.25">
      <c r="L161" s="3"/>
      <c r="M161" s="3"/>
      <c r="V161" s="4"/>
      <c r="W161" s="4"/>
      <c r="X161">
        <v>0</v>
      </c>
      <c r="Y161">
        <v>0</v>
      </c>
      <c r="Z161">
        <v>0</v>
      </c>
      <c r="AA161">
        <v>0</v>
      </c>
      <c r="AB161">
        <v>3</v>
      </c>
      <c r="AC161">
        <v>4</v>
      </c>
      <c r="AD161">
        <v>5</v>
      </c>
      <c r="AE161">
        <v>8</v>
      </c>
      <c r="AF161">
        <v>5</v>
      </c>
      <c r="AG161">
        <v>3</v>
      </c>
      <c r="AH161">
        <v>3</v>
      </c>
      <c r="AI161">
        <v>0</v>
      </c>
      <c r="AJ161">
        <v>24</v>
      </c>
      <c r="AK161">
        <v>94</v>
      </c>
    </row>
    <row r="162" spans="2:37" ht="13.2" x14ac:dyDescent="0.25">
      <c r="L162" s="3"/>
      <c r="M162" s="3"/>
      <c r="V162" s="4"/>
      <c r="W162" s="4"/>
      <c r="X162">
        <v>0</v>
      </c>
      <c r="Y162">
        <v>1</v>
      </c>
      <c r="Z162">
        <v>0</v>
      </c>
      <c r="AA162">
        <v>0</v>
      </c>
      <c r="AB162">
        <v>0</v>
      </c>
      <c r="AC162">
        <v>6</v>
      </c>
      <c r="AD162">
        <v>11</v>
      </c>
      <c r="AE162">
        <v>6</v>
      </c>
      <c r="AF162">
        <v>2</v>
      </c>
      <c r="AG162">
        <v>3</v>
      </c>
      <c r="AH162">
        <v>0</v>
      </c>
      <c r="AI162">
        <v>0</v>
      </c>
      <c r="AJ162">
        <v>22</v>
      </c>
      <c r="AK162">
        <v>88</v>
      </c>
    </row>
    <row r="163" spans="2:37" ht="13.2" x14ac:dyDescent="0.25">
      <c r="L163" s="3"/>
      <c r="M163" s="3"/>
      <c r="V163" s="4"/>
      <c r="W163" s="4"/>
      <c r="X163">
        <v>2</v>
      </c>
      <c r="Y163">
        <v>1</v>
      </c>
      <c r="Z163">
        <v>1</v>
      </c>
      <c r="AA163">
        <v>1</v>
      </c>
      <c r="AB163">
        <v>0</v>
      </c>
      <c r="AC163">
        <v>5</v>
      </c>
      <c r="AD163">
        <v>6</v>
      </c>
      <c r="AE163">
        <v>7</v>
      </c>
      <c r="AF163">
        <v>3</v>
      </c>
      <c r="AG163">
        <v>2</v>
      </c>
      <c r="AH163">
        <v>1</v>
      </c>
      <c r="AI163">
        <v>0</v>
      </c>
      <c r="AJ163">
        <v>19</v>
      </c>
      <c r="AK163">
        <v>82</v>
      </c>
    </row>
    <row r="164" spans="2:37" ht="13.2" x14ac:dyDescent="0.25">
      <c r="L164" s="3"/>
      <c r="M164" s="3"/>
      <c r="V164" s="4"/>
      <c r="W164" s="4"/>
      <c r="X164">
        <v>2</v>
      </c>
      <c r="Y164">
        <v>0</v>
      </c>
      <c r="Z164">
        <v>3</v>
      </c>
      <c r="AA164">
        <v>0</v>
      </c>
      <c r="AB164">
        <v>2</v>
      </c>
      <c r="AC164">
        <v>13</v>
      </c>
      <c r="AD164">
        <v>5</v>
      </c>
      <c r="AE164">
        <v>5</v>
      </c>
      <c r="AF164">
        <v>2</v>
      </c>
      <c r="AG164">
        <v>0</v>
      </c>
      <c r="AH164">
        <v>0</v>
      </c>
      <c r="AI164">
        <v>0</v>
      </c>
      <c r="AJ164">
        <v>12</v>
      </c>
      <c r="AK164">
        <v>74</v>
      </c>
    </row>
    <row r="165" spans="2:37" ht="13.2" x14ac:dyDescent="0.25">
      <c r="L165" s="3"/>
      <c r="M165" s="3"/>
      <c r="V165" s="4"/>
      <c r="W165" s="4"/>
      <c r="X165">
        <v>2</v>
      </c>
      <c r="Y165">
        <v>0</v>
      </c>
      <c r="Z165">
        <v>0</v>
      </c>
      <c r="AA165">
        <v>1</v>
      </c>
      <c r="AB165">
        <v>2</v>
      </c>
      <c r="AC165">
        <v>6</v>
      </c>
      <c r="AD165">
        <v>10</v>
      </c>
      <c r="AE165">
        <v>9</v>
      </c>
      <c r="AF165">
        <v>5</v>
      </c>
      <c r="AG165">
        <v>3</v>
      </c>
      <c r="AH165">
        <v>1</v>
      </c>
      <c r="AI165">
        <v>0</v>
      </c>
      <c r="AJ165">
        <v>28</v>
      </c>
      <c r="AK165">
        <v>86</v>
      </c>
    </row>
    <row r="166" spans="2:37" ht="13.2" x14ac:dyDescent="0.25">
      <c r="L166" s="3"/>
      <c r="M166" s="3"/>
      <c r="V166" s="4"/>
      <c r="W166" s="4"/>
      <c r="X166">
        <v>1</v>
      </c>
      <c r="Y166">
        <v>0</v>
      </c>
      <c r="Z166">
        <v>1</v>
      </c>
      <c r="AA166">
        <v>0</v>
      </c>
      <c r="AB166">
        <v>2</v>
      </c>
      <c r="AC166">
        <v>5</v>
      </c>
      <c r="AD166">
        <v>7</v>
      </c>
      <c r="AE166">
        <v>9</v>
      </c>
      <c r="AF166">
        <v>5</v>
      </c>
      <c r="AG166">
        <v>2</v>
      </c>
      <c r="AH166">
        <v>1</v>
      </c>
      <c r="AI166">
        <v>0</v>
      </c>
      <c r="AJ166">
        <v>24</v>
      </c>
      <c r="AK166">
        <v>88</v>
      </c>
    </row>
    <row r="167" spans="2:37" ht="13.2" x14ac:dyDescent="0.25">
      <c r="L167" s="3"/>
      <c r="M167" s="3"/>
      <c r="V167" s="4"/>
      <c r="W167" s="4"/>
      <c r="X167">
        <v>0</v>
      </c>
      <c r="Y167">
        <v>0</v>
      </c>
      <c r="Z167">
        <v>0</v>
      </c>
      <c r="AA167">
        <v>0</v>
      </c>
      <c r="AB167">
        <v>0</v>
      </c>
      <c r="AC167">
        <v>3</v>
      </c>
      <c r="AD167">
        <v>13</v>
      </c>
      <c r="AE167">
        <v>5</v>
      </c>
      <c r="AF167">
        <v>8</v>
      </c>
      <c r="AG167">
        <v>2</v>
      </c>
      <c r="AH167">
        <v>2</v>
      </c>
      <c r="AI167">
        <v>0</v>
      </c>
      <c r="AJ167">
        <v>30</v>
      </c>
      <c r="AK167">
        <v>95</v>
      </c>
    </row>
    <row r="168" spans="2:37" ht="13.2" x14ac:dyDescent="0.25">
      <c r="L168" s="3"/>
      <c r="M168" s="3"/>
      <c r="V168" s="4"/>
      <c r="W168" s="4"/>
      <c r="X168">
        <v>0</v>
      </c>
      <c r="Y168">
        <v>0</v>
      </c>
      <c r="Z168">
        <v>1</v>
      </c>
      <c r="AA168">
        <v>0</v>
      </c>
      <c r="AB168">
        <v>1</v>
      </c>
      <c r="AC168">
        <v>7</v>
      </c>
      <c r="AD168">
        <v>6</v>
      </c>
      <c r="AE168">
        <v>7</v>
      </c>
      <c r="AF168">
        <v>3</v>
      </c>
      <c r="AG168">
        <v>3</v>
      </c>
      <c r="AH168">
        <v>0</v>
      </c>
      <c r="AI168">
        <v>0</v>
      </c>
      <c r="AJ168">
        <v>19</v>
      </c>
      <c r="AK168">
        <v>88</v>
      </c>
    </row>
    <row r="169" spans="2:37" ht="13.2" x14ac:dyDescent="0.25">
      <c r="L169" s="3"/>
      <c r="M169" s="3"/>
      <c r="V169" s="4"/>
      <c r="W169" s="4"/>
      <c r="X169">
        <v>0</v>
      </c>
      <c r="Y169">
        <v>0</v>
      </c>
      <c r="Z169">
        <v>0</v>
      </c>
      <c r="AA169">
        <v>0</v>
      </c>
      <c r="AB169">
        <v>1</v>
      </c>
      <c r="AC169">
        <v>1</v>
      </c>
      <c r="AD169">
        <v>4</v>
      </c>
      <c r="AE169">
        <v>3</v>
      </c>
      <c r="AF169">
        <v>3</v>
      </c>
      <c r="AG169">
        <v>0</v>
      </c>
      <c r="AH169">
        <v>1</v>
      </c>
      <c r="AI169">
        <v>0</v>
      </c>
      <c r="AJ169">
        <v>11</v>
      </c>
      <c r="AK169">
        <v>93</v>
      </c>
    </row>
    <row r="170" spans="2:37" ht="13.2" x14ac:dyDescent="0.25">
      <c r="L170" s="3"/>
      <c r="M170" s="3"/>
      <c r="V170" s="4"/>
      <c r="W170" s="4"/>
      <c r="X170">
        <v>0</v>
      </c>
      <c r="Y170">
        <v>0</v>
      </c>
      <c r="Z170">
        <v>0</v>
      </c>
      <c r="AA170">
        <v>0</v>
      </c>
      <c r="AB170">
        <v>0</v>
      </c>
      <c r="AC170">
        <v>1</v>
      </c>
      <c r="AD170">
        <v>2</v>
      </c>
      <c r="AE170">
        <v>3</v>
      </c>
      <c r="AF170">
        <v>0</v>
      </c>
      <c r="AG170">
        <v>0</v>
      </c>
      <c r="AH170">
        <v>0</v>
      </c>
      <c r="AI170">
        <v>0</v>
      </c>
      <c r="AJ170">
        <v>5</v>
      </c>
      <c r="AK170">
        <v>88</v>
      </c>
    </row>
    <row r="171" spans="2:37" ht="13.2" x14ac:dyDescent="0.25">
      <c r="L171" s="3"/>
      <c r="M171" s="3"/>
      <c r="V171" s="4"/>
      <c r="W171" s="4"/>
      <c r="X171">
        <v>0</v>
      </c>
      <c r="Y171">
        <v>0</v>
      </c>
      <c r="Z171">
        <v>0</v>
      </c>
      <c r="AA171">
        <v>0</v>
      </c>
      <c r="AB171">
        <v>0</v>
      </c>
      <c r="AC171">
        <v>2</v>
      </c>
      <c r="AD171">
        <v>2</v>
      </c>
      <c r="AE171">
        <v>0</v>
      </c>
      <c r="AF171">
        <v>2</v>
      </c>
      <c r="AG171">
        <v>1</v>
      </c>
      <c r="AH171">
        <v>0</v>
      </c>
      <c r="AI171">
        <v>0</v>
      </c>
      <c r="AJ171">
        <v>5</v>
      </c>
      <c r="AK171">
        <v>92</v>
      </c>
    </row>
    <row r="172" spans="2:37" ht="13.8" x14ac:dyDescent="0.25">
      <c r="B172" s="57" t="s">
        <v>61</v>
      </c>
      <c r="G172" s="364">
        <f>AA4</f>
        <v>43723</v>
      </c>
      <c r="H172" s="364"/>
      <c r="I172" s="364"/>
      <c r="J172" s="364"/>
      <c r="L172" s="3"/>
      <c r="M172" s="3"/>
      <c r="V172" s="4"/>
      <c r="W172" s="4"/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</row>
    <row r="173" spans="2:37" ht="13.2" thickBot="1" x14ac:dyDescent="0.3">
      <c r="L173" s="3"/>
      <c r="M173" s="3"/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:37" ht="13.5" customHeight="1" thickTop="1" x14ac:dyDescent="0.25">
      <c r="B174" s="73">
        <f>G172</f>
        <v>43723</v>
      </c>
      <c r="C174" s="367" t="str">
        <f>C3</f>
        <v>de 0 à 30</v>
      </c>
      <c r="D174" s="365" t="str">
        <f t="shared" ref="D174:N174" si="44">D3</f>
        <v>de 30 à 40</v>
      </c>
      <c r="E174" s="365" t="str">
        <f t="shared" si="44"/>
        <v>de 40 à 50</v>
      </c>
      <c r="F174" s="365" t="str">
        <f t="shared" si="44"/>
        <v>de 50 à 60</v>
      </c>
      <c r="G174" s="365" t="str">
        <f t="shared" si="44"/>
        <v>de 60 à 70</v>
      </c>
      <c r="H174" s="365" t="str">
        <f t="shared" si="44"/>
        <v>de 70 à 80</v>
      </c>
      <c r="I174" s="365" t="str">
        <f t="shared" si="44"/>
        <v>de 80 à 90</v>
      </c>
      <c r="J174" s="365" t="str">
        <f t="shared" si="44"/>
        <v>de 90 à 100</v>
      </c>
      <c r="K174" s="365" t="str">
        <f t="shared" si="44"/>
        <v>de 100 à 110</v>
      </c>
      <c r="L174" s="365" t="str">
        <f t="shared" si="44"/>
        <v>de 110 à 120</v>
      </c>
      <c r="M174" s="365" t="str">
        <f t="shared" si="44"/>
        <v>de 120 à 130</v>
      </c>
      <c r="N174" s="365" t="str">
        <f t="shared" si="44"/>
        <v>plus de 150</v>
      </c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:37" ht="13.5" customHeight="1" thickBot="1" x14ac:dyDescent="0.3">
      <c r="B175" s="25"/>
      <c r="C175" s="368"/>
      <c r="D175" s="366"/>
      <c r="E175" s="366"/>
      <c r="F175" s="366"/>
      <c r="G175" s="366"/>
      <c r="H175" s="366"/>
      <c r="I175" s="366"/>
      <c r="J175" s="366"/>
      <c r="K175" s="366"/>
      <c r="L175" s="366"/>
      <c r="M175" s="366"/>
      <c r="N175" s="366"/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:37" ht="13.5" customHeight="1" thickTop="1" x14ac:dyDescent="0.25">
      <c r="B176" s="16" t="s">
        <v>21</v>
      </c>
      <c r="C176" s="20">
        <f>X77</f>
        <v>0</v>
      </c>
      <c r="D176" s="41">
        <f t="shared" ref="D176:D199" si="45">Y77</f>
        <v>0</v>
      </c>
      <c r="E176" s="41">
        <f t="shared" ref="E176:E199" si="46">Z77</f>
        <v>0</v>
      </c>
      <c r="F176" s="41">
        <f t="shared" ref="F176:F199" si="47">AA77</f>
        <v>0</v>
      </c>
      <c r="G176" s="41">
        <f t="shared" ref="G176:G199" si="48">AB77</f>
        <v>0</v>
      </c>
      <c r="H176" s="41">
        <f t="shared" ref="H176:H199" si="49">AC77</f>
        <v>1</v>
      </c>
      <c r="I176" s="41">
        <f t="shared" ref="I176:I199" si="50">AD77</f>
        <v>0</v>
      </c>
      <c r="J176" s="41">
        <f t="shared" ref="J176:J199" si="51">AE77</f>
        <v>2</v>
      </c>
      <c r="K176" s="41">
        <f t="shared" ref="K176:K199" si="52">AF77</f>
        <v>2</v>
      </c>
      <c r="L176" s="41">
        <f t="shared" ref="L176:L199" si="53">AG77</f>
        <v>1</v>
      </c>
      <c r="M176" s="41">
        <f t="shared" ref="M176:M199" si="54">AH77</f>
        <v>0</v>
      </c>
      <c r="N176" s="41">
        <f t="shared" ref="N176:N199" si="55">AI77</f>
        <v>0</v>
      </c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:36" ht="13.5" customHeight="1" x14ac:dyDescent="0.25">
      <c r="B177" s="16" t="s">
        <v>22</v>
      </c>
      <c r="C177" s="20">
        <f t="shared" ref="C177:C199" si="56">X78</f>
        <v>0</v>
      </c>
      <c r="D177" s="41">
        <f t="shared" si="45"/>
        <v>0</v>
      </c>
      <c r="E177" s="41">
        <f t="shared" si="46"/>
        <v>0</v>
      </c>
      <c r="F177" s="41">
        <f t="shared" si="47"/>
        <v>0</v>
      </c>
      <c r="G177" s="41">
        <f t="shared" si="48"/>
        <v>0</v>
      </c>
      <c r="H177" s="41">
        <f t="shared" si="49"/>
        <v>0</v>
      </c>
      <c r="I177" s="41">
        <f t="shared" si="50"/>
        <v>1</v>
      </c>
      <c r="J177" s="41">
        <f t="shared" si="51"/>
        <v>0</v>
      </c>
      <c r="K177" s="41">
        <f t="shared" si="52"/>
        <v>0</v>
      </c>
      <c r="L177" s="41">
        <f t="shared" si="53"/>
        <v>0</v>
      </c>
      <c r="M177" s="41">
        <f t="shared" si="54"/>
        <v>0</v>
      </c>
      <c r="N177" s="41">
        <f t="shared" si="55"/>
        <v>0</v>
      </c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:36" ht="13.5" customHeight="1" x14ac:dyDescent="0.25">
      <c r="B178" s="16" t="s">
        <v>23</v>
      </c>
      <c r="C178" s="20">
        <f t="shared" si="56"/>
        <v>0</v>
      </c>
      <c r="D178" s="41">
        <f t="shared" si="45"/>
        <v>0</v>
      </c>
      <c r="E178" s="41">
        <f t="shared" si="46"/>
        <v>0</v>
      </c>
      <c r="F178" s="41">
        <f t="shared" si="47"/>
        <v>0</v>
      </c>
      <c r="G178" s="41">
        <f t="shared" si="48"/>
        <v>0</v>
      </c>
      <c r="H178" s="41">
        <f t="shared" si="49"/>
        <v>1</v>
      </c>
      <c r="I178" s="41">
        <f t="shared" si="50"/>
        <v>0</v>
      </c>
      <c r="J178" s="41">
        <f t="shared" si="51"/>
        <v>0</v>
      </c>
      <c r="K178" s="41">
        <f t="shared" si="52"/>
        <v>1</v>
      </c>
      <c r="L178" s="41">
        <f t="shared" si="53"/>
        <v>0</v>
      </c>
      <c r="M178" s="41">
        <f t="shared" si="54"/>
        <v>0</v>
      </c>
      <c r="N178" s="41">
        <f t="shared" si="55"/>
        <v>0</v>
      </c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:36" ht="13.5" customHeight="1" x14ac:dyDescent="0.25">
      <c r="B179" s="16" t="s">
        <v>24</v>
      </c>
      <c r="C179" s="20">
        <f t="shared" si="56"/>
        <v>0</v>
      </c>
      <c r="D179" s="41">
        <f t="shared" si="45"/>
        <v>0</v>
      </c>
      <c r="E179" s="41">
        <f t="shared" si="46"/>
        <v>0</v>
      </c>
      <c r="F179" s="41">
        <f t="shared" si="47"/>
        <v>0</v>
      </c>
      <c r="G179" s="41">
        <f t="shared" si="48"/>
        <v>0</v>
      </c>
      <c r="H179" s="41">
        <f t="shared" si="49"/>
        <v>0</v>
      </c>
      <c r="I179" s="41">
        <f t="shared" si="50"/>
        <v>1</v>
      </c>
      <c r="J179" s="41">
        <f t="shared" si="51"/>
        <v>0</v>
      </c>
      <c r="K179" s="41">
        <f t="shared" si="52"/>
        <v>0</v>
      </c>
      <c r="L179" s="41">
        <f t="shared" si="53"/>
        <v>0</v>
      </c>
      <c r="M179" s="41">
        <f t="shared" si="54"/>
        <v>0</v>
      </c>
      <c r="N179" s="41">
        <f t="shared" si="55"/>
        <v>0</v>
      </c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:36" ht="13.5" customHeight="1" x14ac:dyDescent="0.25">
      <c r="B180" s="16" t="s">
        <v>25</v>
      </c>
      <c r="C180" s="20">
        <f t="shared" si="56"/>
        <v>0</v>
      </c>
      <c r="D180" s="41">
        <f t="shared" si="45"/>
        <v>0</v>
      </c>
      <c r="E180" s="41">
        <f t="shared" si="46"/>
        <v>0</v>
      </c>
      <c r="F180" s="41">
        <f t="shared" si="47"/>
        <v>0</v>
      </c>
      <c r="G180" s="41">
        <f t="shared" si="48"/>
        <v>0</v>
      </c>
      <c r="H180" s="41">
        <f t="shared" si="49"/>
        <v>0</v>
      </c>
      <c r="I180" s="41">
        <f t="shared" si="50"/>
        <v>0</v>
      </c>
      <c r="J180" s="41">
        <f t="shared" si="51"/>
        <v>3</v>
      </c>
      <c r="K180" s="41">
        <f t="shared" si="52"/>
        <v>0</v>
      </c>
      <c r="L180" s="41">
        <f t="shared" si="53"/>
        <v>0</v>
      </c>
      <c r="M180" s="41">
        <f t="shared" si="54"/>
        <v>0</v>
      </c>
      <c r="N180" s="41">
        <f t="shared" si="55"/>
        <v>0</v>
      </c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:36" ht="13.5" customHeight="1" x14ac:dyDescent="0.25">
      <c r="B181" s="16" t="s">
        <v>26</v>
      </c>
      <c r="C181" s="20">
        <f t="shared" si="56"/>
        <v>0</v>
      </c>
      <c r="D181" s="41">
        <f t="shared" si="45"/>
        <v>0</v>
      </c>
      <c r="E181" s="41">
        <f t="shared" si="46"/>
        <v>0</v>
      </c>
      <c r="F181" s="41">
        <f t="shared" si="47"/>
        <v>0</v>
      </c>
      <c r="G181" s="41">
        <f t="shared" si="48"/>
        <v>0</v>
      </c>
      <c r="H181" s="41">
        <f t="shared" si="49"/>
        <v>2</v>
      </c>
      <c r="I181" s="41">
        <f t="shared" si="50"/>
        <v>0</v>
      </c>
      <c r="J181" s="41">
        <f t="shared" si="51"/>
        <v>0</v>
      </c>
      <c r="K181" s="41">
        <f t="shared" si="52"/>
        <v>0</v>
      </c>
      <c r="L181" s="41">
        <f t="shared" si="53"/>
        <v>0</v>
      </c>
      <c r="M181" s="41">
        <f t="shared" si="54"/>
        <v>0</v>
      </c>
      <c r="N181" s="41">
        <f t="shared" si="55"/>
        <v>0</v>
      </c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:36" ht="13.5" customHeight="1" x14ac:dyDescent="0.25">
      <c r="B182" s="16" t="s">
        <v>27</v>
      </c>
      <c r="C182" s="20">
        <f t="shared" si="56"/>
        <v>0</v>
      </c>
      <c r="D182" s="41">
        <f t="shared" si="45"/>
        <v>0</v>
      </c>
      <c r="E182" s="41">
        <f t="shared" si="46"/>
        <v>0</v>
      </c>
      <c r="F182" s="41">
        <f t="shared" si="47"/>
        <v>0</v>
      </c>
      <c r="G182" s="41">
        <f t="shared" si="48"/>
        <v>0</v>
      </c>
      <c r="H182" s="41">
        <f t="shared" si="49"/>
        <v>0</v>
      </c>
      <c r="I182" s="41">
        <f t="shared" si="50"/>
        <v>2</v>
      </c>
      <c r="J182" s="41">
        <f t="shared" si="51"/>
        <v>0</v>
      </c>
      <c r="K182" s="41">
        <f t="shared" si="52"/>
        <v>1</v>
      </c>
      <c r="L182" s="41">
        <f t="shared" si="53"/>
        <v>0</v>
      </c>
      <c r="M182" s="41">
        <f t="shared" si="54"/>
        <v>0</v>
      </c>
      <c r="N182" s="41">
        <f t="shared" si="55"/>
        <v>0</v>
      </c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:36" ht="13.5" customHeight="1" x14ac:dyDescent="0.25">
      <c r="B183" s="16" t="s">
        <v>28</v>
      </c>
      <c r="C183" s="20">
        <f t="shared" si="56"/>
        <v>0</v>
      </c>
      <c r="D183" s="41">
        <f t="shared" si="45"/>
        <v>0</v>
      </c>
      <c r="E183" s="41">
        <f t="shared" si="46"/>
        <v>0</v>
      </c>
      <c r="F183" s="41">
        <f t="shared" si="47"/>
        <v>0</v>
      </c>
      <c r="G183" s="41">
        <f t="shared" si="48"/>
        <v>0</v>
      </c>
      <c r="H183" s="41">
        <f t="shared" si="49"/>
        <v>2</v>
      </c>
      <c r="I183" s="41">
        <f t="shared" si="50"/>
        <v>1</v>
      </c>
      <c r="J183" s="41">
        <f t="shared" si="51"/>
        <v>2</v>
      </c>
      <c r="K183" s="41">
        <f t="shared" si="52"/>
        <v>0</v>
      </c>
      <c r="L183" s="41">
        <f t="shared" si="53"/>
        <v>0</v>
      </c>
      <c r="M183" s="41">
        <f t="shared" si="54"/>
        <v>0</v>
      </c>
      <c r="N183" s="41">
        <f t="shared" si="55"/>
        <v>0</v>
      </c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:36" ht="13.5" customHeight="1" x14ac:dyDescent="0.25">
      <c r="B184" s="16" t="s">
        <v>29</v>
      </c>
      <c r="C184" s="20">
        <f t="shared" si="56"/>
        <v>0</v>
      </c>
      <c r="D184" s="41">
        <f t="shared" si="45"/>
        <v>0</v>
      </c>
      <c r="E184" s="41">
        <f t="shared" si="46"/>
        <v>0</v>
      </c>
      <c r="F184" s="41">
        <f t="shared" si="47"/>
        <v>0</v>
      </c>
      <c r="G184" s="41">
        <f t="shared" si="48"/>
        <v>1</v>
      </c>
      <c r="H184" s="41">
        <f t="shared" si="49"/>
        <v>3</v>
      </c>
      <c r="I184" s="41">
        <f t="shared" si="50"/>
        <v>2</v>
      </c>
      <c r="J184" s="41">
        <f t="shared" si="51"/>
        <v>2</v>
      </c>
      <c r="K184" s="41">
        <f t="shared" si="52"/>
        <v>0</v>
      </c>
      <c r="L184" s="41">
        <f t="shared" si="53"/>
        <v>0</v>
      </c>
      <c r="M184" s="41">
        <f t="shared" si="54"/>
        <v>1</v>
      </c>
      <c r="N184" s="41">
        <f t="shared" si="55"/>
        <v>0</v>
      </c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:36" ht="13.5" customHeight="1" x14ac:dyDescent="0.25">
      <c r="B185" s="16" t="s">
        <v>30</v>
      </c>
      <c r="C185" s="20">
        <f t="shared" si="56"/>
        <v>0</v>
      </c>
      <c r="D185" s="41">
        <f t="shared" si="45"/>
        <v>0</v>
      </c>
      <c r="E185" s="41">
        <f t="shared" si="46"/>
        <v>0</v>
      </c>
      <c r="F185" s="41">
        <f t="shared" si="47"/>
        <v>0</v>
      </c>
      <c r="G185" s="41">
        <f t="shared" si="48"/>
        <v>0</v>
      </c>
      <c r="H185" s="41">
        <f t="shared" si="49"/>
        <v>2</v>
      </c>
      <c r="I185" s="41">
        <f t="shared" si="50"/>
        <v>3</v>
      </c>
      <c r="J185" s="41">
        <f t="shared" si="51"/>
        <v>3</v>
      </c>
      <c r="K185" s="41">
        <f t="shared" si="52"/>
        <v>2</v>
      </c>
      <c r="L185" s="41">
        <f t="shared" si="53"/>
        <v>0</v>
      </c>
      <c r="M185" s="41">
        <f t="shared" si="54"/>
        <v>1</v>
      </c>
      <c r="N185" s="41">
        <f t="shared" si="55"/>
        <v>0</v>
      </c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:36" ht="13.5" customHeight="1" x14ac:dyDescent="0.25">
      <c r="B186" s="16" t="s">
        <v>31</v>
      </c>
      <c r="C186" s="20">
        <f t="shared" si="56"/>
        <v>0</v>
      </c>
      <c r="D186" s="41">
        <f t="shared" si="45"/>
        <v>0</v>
      </c>
      <c r="E186" s="41">
        <f t="shared" si="46"/>
        <v>0</v>
      </c>
      <c r="F186" s="41">
        <f t="shared" si="47"/>
        <v>0</v>
      </c>
      <c r="G186" s="41">
        <f t="shared" si="48"/>
        <v>0</v>
      </c>
      <c r="H186" s="41">
        <f t="shared" si="49"/>
        <v>4</v>
      </c>
      <c r="I186" s="41">
        <f t="shared" si="50"/>
        <v>5</v>
      </c>
      <c r="J186" s="41">
        <f t="shared" si="51"/>
        <v>2</v>
      </c>
      <c r="K186" s="41">
        <f t="shared" si="52"/>
        <v>3</v>
      </c>
      <c r="L186" s="41">
        <f t="shared" si="53"/>
        <v>1</v>
      </c>
      <c r="M186" s="41">
        <f t="shared" si="54"/>
        <v>0</v>
      </c>
      <c r="N186" s="41">
        <f t="shared" si="55"/>
        <v>0</v>
      </c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:36" ht="13.5" customHeight="1" x14ac:dyDescent="0.25">
      <c r="B187" s="16" t="s">
        <v>32</v>
      </c>
      <c r="C187" s="20">
        <f t="shared" si="56"/>
        <v>0</v>
      </c>
      <c r="D187" s="41">
        <f t="shared" si="45"/>
        <v>0</v>
      </c>
      <c r="E187" s="41">
        <f t="shared" si="46"/>
        <v>0</v>
      </c>
      <c r="F187" s="41">
        <f t="shared" si="47"/>
        <v>0</v>
      </c>
      <c r="G187" s="41">
        <f t="shared" si="48"/>
        <v>0</v>
      </c>
      <c r="H187" s="41">
        <f t="shared" si="49"/>
        <v>1</v>
      </c>
      <c r="I187" s="41">
        <f t="shared" si="50"/>
        <v>6</v>
      </c>
      <c r="J187" s="41">
        <f t="shared" si="51"/>
        <v>5</v>
      </c>
      <c r="K187" s="41">
        <f t="shared" si="52"/>
        <v>1</v>
      </c>
      <c r="L187" s="41">
        <f t="shared" si="53"/>
        <v>2</v>
      </c>
      <c r="M187" s="41">
        <f t="shared" si="54"/>
        <v>0</v>
      </c>
      <c r="N187" s="41">
        <f t="shared" si="55"/>
        <v>0</v>
      </c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:36" ht="13.5" customHeight="1" x14ac:dyDescent="0.25">
      <c r="B188" s="16" t="s">
        <v>33</v>
      </c>
      <c r="C188" s="20">
        <f t="shared" si="56"/>
        <v>0</v>
      </c>
      <c r="D188" s="41">
        <f t="shared" si="45"/>
        <v>0</v>
      </c>
      <c r="E188" s="41">
        <f t="shared" si="46"/>
        <v>0</v>
      </c>
      <c r="F188" s="41">
        <f t="shared" si="47"/>
        <v>0</v>
      </c>
      <c r="G188" s="41">
        <f t="shared" si="48"/>
        <v>0</v>
      </c>
      <c r="H188" s="41">
        <f t="shared" si="49"/>
        <v>1</v>
      </c>
      <c r="I188" s="41">
        <f t="shared" si="50"/>
        <v>1</v>
      </c>
      <c r="J188" s="41">
        <f t="shared" si="51"/>
        <v>4</v>
      </c>
      <c r="K188" s="41">
        <f t="shared" si="52"/>
        <v>3</v>
      </c>
      <c r="L188" s="41">
        <f t="shared" si="53"/>
        <v>1</v>
      </c>
      <c r="M188" s="41">
        <f t="shared" si="54"/>
        <v>0</v>
      </c>
      <c r="N188" s="41">
        <f t="shared" si="55"/>
        <v>0</v>
      </c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:36" ht="13.5" customHeight="1" x14ac:dyDescent="0.25">
      <c r="B189" s="16" t="s">
        <v>34</v>
      </c>
      <c r="C189" s="20">
        <f t="shared" si="56"/>
        <v>0</v>
      </c>
      <c r="D189" s="41">
        <f t="shared" si="45"/>
        <v>0</v>
      </c>
      <c r="E189" s="41">
        <f t="shared" si="46"/>
        <v>0</v>
      </c>
      <c r="F189" s="41">
        <f t="shared" si="47"/>
        <v>0</v>
      </c>
      <c r="G189" s="41">
        <f t="shared" si="48"/>
        <v>0</v>
      </c>
      <c r="H189" s="41">
        <f t="shared" si="49"/>
        <v>1</v>
      </c>
      <c r="I189" s="41">
        <f t="shared" si="50"/>
        <v>3</v>
      </c>
      <c r="J189" s="41">
        <f t="shared" si="51"/>
        <v>7</v>
      </c>
      <c r="K189" s="41">
        <f t="shared" si="52"/>
        <v>3</v>
      </c>
      <c r="L189" s="41">
        <f t="shared" si="53"/>
        <v>1</v>
      </c>
      <c r="M189" s="41">
        <f t="shared" si="54"/>
        <v>1</v>
      </c>
      <c r="N189" s="41">
        <f t="shared" si="55"/>
        <v>0</v>
      </c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:36" ht="13.5" customHeight="1" x14ac:dyDescent="0.25">
      <c r="B190" s="16" t="s">
        <v>35</v>
      </c>
      <c r="C190" s="20">
        <f t="shared" si="56"/>
        <v>0</v>
      </c>
      <c r="D190" s="41">
        <f t="shared" si="45"/>
        <v>0</v>
      </c>
      <c r="E190" s="41">
        <f t="shared" si="46"/>
        <v>0</v>
      </c>
      <c r="F190" s="41">
        <f t="shared" si="47"/>
        <v>0</v>
      </c>
      <c r="G190" s="41">
        <f t="shared" si="48"/>
        <v>0</v>
      </c>
      <c r="H190" s="41">
        <f t="shared" si="49"/>
        <v>0</v>
      </c>
      <c r="I190" s="41">
        <f t="shared" si="50"/>
        <v>4</v>
      </c>
      <c r="J190" s="41">
        <f t="shared" si="51"/>
        <v>5</v>
      </c>
      <c r="K190" s="41">
        <f t="shared" si="52"/>
        <v>3</v>
      </c>
      <c r="L190" s="41">
        <f t="shared" si="53"/>
        <v>1</v>
      </c>
      <c r="M190" s="41">
        <f t="shared" si="54"/>
        <v>0</v>
      </c>
      <c r="N190" s="41">
        <f t="shared" si="55"/>
        <v>0</v>
      </c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:36" ht="13.5" customHeight="1" x14ac:dyDescent="0.25">
      <c r="B191" s="16" t="s">
        <v>36</v>
      </c>
      <c r="C191" s="20">
        <f t="shared" si="56"/>
        <v>0</v>
      </c>
      <c r="D191" s="41">
        <f t="shared" si="45"/>
        <v>0</v>
      </c>
      <c r="E191" s="41">
        <f t="shared" si="46"/>
        <v>0</v>
      </c>
      <c r="F191" s="41">
        <f t="shared" si="47"/>
        <v>0</v>
      </c>
      <c r="G191" s="41">
        <f t="shared" si="48"/>
        <v>0</v>
      </c>
      <c r="H191" s="41">
        <f t="shared" si="49"/>
        <v>1</v>
      </c>
      <c r="I191" s="41">
        <f t="shared" si="50"/>
        <v>10</v>
      </c>
      <c r="J191" s="41">
        <f t="shared" si="51"/>
        <v>2</v>
      </c>
      <c r="K191" s="41">
        <f t="shared" si="52"/>
        <v>2</v>
      </c>
      <c r="L191" s="41">
        <f t="shared" si="53"/>
        <v>0</v>
      </c>
      <c r="M191" s="41">
        <f t="shared" si="54"/>
        <v>1</v>
      </c>
      <c r="N191" s="41">
        <f t="shared" si="55"/>
        <v>0</v>
      </c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:36" ht="13.5" customHeight="1" x14ac:dyDescent="0.25">
      <c r="B192" s="16" t="s">
        <v>37</v>
      </c>
      <c r="C192" s="20">
        <f t="shared" si="56"/>
        <v>0</v>
      </c>
      <c r="D192" s="41">
        <f t="shared" si="45"/>
        <v>0</v>
      </c>
      <c r="E192" s="41">
        <f t="shared" si="46"/>
        <v>0</v>
      </c>
      <c r="F192" s="41">
        <f t="shared" si="47"/>
        <v>0</v>
      </c>
      <c r="G192" s="41">
        <f t="shared" si="48"/>
        <v>0</v>
      </c>
      <c r="H192" s="41">
        <f t="shared" si="49"/>
        <v>3</v>
      </c>
      <c r="I192" s="41">
        <f t="shared" si="50"/>
        <v>4</v>
      </c>
      <c r="J192" s="41">
        <f t="shared" si="51"/>
        <v>4</v>
      </c>
      <c r="K192" s="41">
        <f t="shared" si="52"/>
        <v>5</v>
      </c>
      <c r="L192" s="41">
        <f t="shared" si="53"/>
        <v>0</v>
      </c>
      <c r="M192" s="41">
        <f t="shared" si="54"/>
        <v>0</v>
      </c>
      <c r="N192" s="41">
        <f t="shared" si="55"/>
        <v>0</v>
      </c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:36" ht="13.5" customHeight="1" x14ac:dyDescent="0.25">
      <c r="B193" s="16" t="s">
        <v>38</v>
      </c>
      <c r="C193" s="20">
        <f t="shared" si="56"/>
        <v>1</v>
      </c>
      <c r="D193" s="41">
        <f t="shared" si="45"/>
        <v>0</v>
      </c>
      <c r="E193" s="41">
        <f t="shared" si="46"/>
        <v>0</v>
      </c>
      <c r="F193" s="41">
        <f t="shared" si="47"/>
        <v>0</v>
      </c>
      <c r="G193" s="41">
        <f t="shared" si="48"/>
        <v>1</v>
      </c>
      <c r="H193" s="41">
        <f t="shared" si="49"/>
        <v>2</v>
      </c>
      <c r="I193" s="41">
        <f t="shared" si="50"/>
        <v>9</v>
      </c>
      <c r="J193" s="41">
        <f t="shared" si="51"/>
        <v>14</v>
      </c>
      <c r="K193" s="41">
        <f t="shared" si="52"/>
        <v>5</v>
      </c>
      <c r="L193" s="41">
        <f t="shared" si="53"/>
        <v>3</v>
      </c>
      <c r="M193" s="41">
        <f t="shared" si="54"/>
        <v>0</v>
      </c>
      <c r="N193" s="41">
        <f t="shared" si="55"/>
        <v>0</v>
      </c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:36" ht="13.5" customHeight="1" x14ac:dyDescent="0.25">
      <c r="B194" s="16" t="s">
        <v>39</v>
      </c>
      <c r="C194" s="20">
        <f t="shared" si="56"/>
        <v>1</v>
      </c>
      <c r="D194" s="41">
        <f t="shared" si="45"/>
        <v>0</v>
      </c>
      <c r="E194" s="41">
        <f t="shared" si="46"/>
        <v>0</v>
      </c>
      <c r="F194" s="41">
        <f t="shared" si="47"/>
        <v>0</v>
      </c>
      <c r="G194" s="41">
        <f t="shared" si="48"/>
        <v>1</v>
      </c>
      <c r="H194" s="41">
        <f t="shared" si="49"/>
        <v>1</v>
      </c>
      <c r="I194" s="41">
        <f t="shared" si="50"/>
        <v>9</v>
      </c>
      <c r="J194" s="41">
        <f t="shared" si="51"/>
        <v>3</v>
      </c>
      <c r="K194" s="41">
        <f t="shared" si="52"/>
        <v>5</v>
      </c>
      <c r="L194" s="41">
        <f t="shared" si="53"/>
        <v>0</v>
      </c>
      <c r="M194" s="41">
        <f t="shared" si="54"/>
        <v>2</v>
      </c>
      <c r="N194" s="41">
        <f t="shared" si="55"/>
        <v>0</v>
      </c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:36" ht="13.5" customHeight="1" x14ac:dyDescent="0.25">
      <c r="B195" s="16" t="s">
        <v>40</v>
      </c>
      <c r="C195" s="20">
        <f t="shared" si="56"/>
        <v>0</v>
      </c>
      <c r="D195" s="41">
        <f t="shared" si="45"/>
        <v>0</v>
      </c>
      <c r="E195" s="41">
        <f t="shared" si="46"/>
        <v>0</v>
      </c>
      <c r="F195" s="41">
        <f t="shared" si="47"/>
        <v>0</v>
      </c>
      <c r="G195" s="41">
        <f t="shared" si="48"/>
        <v>0</v>
      </c>
      <c r="H195" s="41">
        <f t="shared" si="49"/>
        <v>3</v>
      </c>
      <c r="I195" s="41">
        <f t="shared" si="50"/>
        <v>0</v>
      </c>
      <c r="J195" s="41">
        <f t="shared" si="51"/>
        <v>2</v>
      </c>
      <c r="K195" s="41">
        <f t="shared" si="52"/>
        <v>6</v>
      </c>
      <c r="L195" s="41">
        <f t="shared" si="53"/>
        <v>0</v>
      </c>
      <c r="M195" s="41">
        <f t="shared" si="54"/>
        <v>0</v>
      </c>
      <c r="N195" s="41">
        <f t="shared" si="55"/>
        <v>0</v>
      </c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:36" ht="13.5" customHeight="1" x14ac:dyDescent="0.25">
      <c r="B196" s="16" t="s">
        <v>41</v>
      </c>
      <c r="C196" s="20">
        <f t="shared" si="56"/>
        <v>0</v>
      </c>
      <c r="D196" s="41">
        <f t="shared" si="45"/>
        <v>0</v>
      </c>
      <c r="E196" s="41">
        <f t="shared" si="46"/>
        <v>0</v>
      </c>
      <c r="F196" s="41">
        <f t="shared" si="47"/>
        <v>0</v>
      </c>
      <c r="G196" s="41">
        <f t="shared" si="48"/>
        <v>0</v>
      </c>
      <c r="H196" s="41">
        <f t="shared" si="49"/>
        <v>0</v>
      </c>
      <c r="I196" s="41">
        <f t="shared" si="50"/>
        <v>2</v>
      </c>
      <c r="J196" s="41">
        <f t="shared" si="51"/>
        <v>1</v>
      </c>
      <c r="K196" s="41">
        <f t="shared" si="52"/>
        <v>4</v>
      </c>
      <c r="L196" s="41">
        <f t="shared" si="53"/>
        <v>1</v>
      </c>
      <c r="M196" s="41">
        <f t="shared" si="54"/>
        <v>0</v>
      </c>
      <c r="N196" s="41">
        <f t="shared" si="55"/>
        <v>0</v>
      </c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:36" ht="13.5" customHeight="1" x14ac:dyDescent="0.25">
      <c r="B197" s="16" t="s">
        <v>42</v>
      </c>
      <c r="C197" s="20">
        <f t="shared" si="56"/>
        <v>0</v>
      </c>
      <c r="D197" s="41">
        <f t="shared" si="45"/>
        <v>0</v>
      </c>
      <c r="E197" s="41">
        <f t="shared" si="46"/>
        <v>0</v>
      </c>
      <c r="F197" s="41">
        <f t="shared" si="47"/>
        <v>0</v>
      </c>
      <c r="G197" s="41">
        <f t="shared" si="48"/>
        <v>0</v>
      </c>
      <c r="H197" s="41">
        <f t="shared" si="49"/>
        <v>0</v>
      </c>
      <c r="I197" s="41">
        <f t="shared" si="50"/>
        <v>1</v>
      </c>
      <c r="J197" s="41">
        <f t="shared" si="51"/>
        <v>4</v>
      </c>
      <c r="K197" s="41">
        <f t="shared" si="52"/>
        <v>2</v>
      </c>
      <c r="L197" s="41">
        <f t="shared" si="53"/>
        <v>0</v>
      </c>
      <c r="M197" s="41">
        <f t="shared" si="54"/>
        <v>0</v>
      </c>
      <c r="N197" s="41">
        <f t="shared" si="55"/>
        <v>0</v>
      </c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:36" ht="13.5" customHeight="1" x14ac:dyDescent="0.25">
      <c r="B198" s="76" t="s">
        <v>43</v>
      </c>
      <c r="C198" s="20">
        <f t="shared" si="56"/>
        <v>0</v>
      </c>
      <c r="D198" s="41">
        <f t="shared" si="45"/>
        <v>0</v>
      </c>
      <c r="E198" s="41">
        <f t="shared" si="46"/>
        <v>0</v>
      </c>
      <c r="F198" s="41">
        <f t="shared" si="47"/>
        <v>0</v>
      </c>
      <c r="G198" s="41">
        <f t="shared" si="48"/>
        <v>0</v>
      </c>
      <c r="H198" s="41">
        <f t="shared" si="49"/>
        <v>1</v>
      </c>
      <c r="I198" s="41">
        <f t="shared" si="50"/>
        <v>1</v>
      </c>
      <c r="J198" s="41">
        <f t="shared" si="51"/>
        <v>2</v>
      </c>
      <c r="K198" s="41">
        <f t="shared" si="52"/>
        <v>2</v>
      </c>
      <c r="L198" s="41">
        <f t="shared" si="53"/>
        <v>0</v>
      </c>
      <c r="M198" s="41">
        <f t="shared" si="54"/>
        <v>0</v>
      </c>
      <c r="N198" s="41">
        <f t="shared" si="55"/>
        <v>0</v>
      </c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:36" ht="13.5" customHeight="1" thickBot="1" x14ac:dyDescent="0.3">
      <c r="B199" s="85" t="s">
        <v>44</v>
      </c>
      <c r="C199" s="20">
        <f t="shared" si="56"/>
        <v>0</v>
      </c>
      <c r="D199" s="41">
        <f t="shared" si="45"/>
        <v>0</v>
      </c>
      <c r="E199" s="41">
        <f t="shared" si="46"/>
        <v>0</v>
      </c>
      <c r="F199" s="41">
        <f t="shared" si="47"/>
        <v>0</v>
      </c>
      <c r="G199" s="41">
        <f t="shared" si="48"/>
        <v>0</v>
      </c>
      <c r="H199" s="41">
        <f t="shared" si="49"/>
        <v>0</v>
      </c>
      <c r="I199" s="41">
        <f t="shared" si="50"/>
        <v>1</v>
      </c>
      <c r="J199" s="41">
        <f t="shared" si="51"/>
        <v>0</v>
      </c>
      <c r="K199" s="41">
        <f t="shared" si="52"/>
        <v>0</v>
      </c>
      <c r="L199" s="41">
        <f t="shared" si="53"/>
        <v>0</v>
      </c>
      <c r="M199" s="41">
        <f t="shared" si="54"/>
        <v>0</v>
      </c>
      <c r="N199" s="41">
        <f t="shared" si="55"/>
        <v>0</v>
      </c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:36" ht="13.5" customHeight="1" thickTop="1" thickBot="1" x14ac:dyDescent="0.3">
      <c r="B200" s="52" t="s">
        <v>62</v>
      </c>
      <c r="C200" s="53">
        <f t="shared" ref="C200:J200" si="57">SUM(C176:C199)</f>
        <v>2</v>
      </c>
      <c r="D200" s="53">
        <f t="shared" si="57"/>
        <v>0</v>
      </c>
      <c r="E200" s="53">
        <f t="shared" si="57"/>
        <v>0</v>
      </c>
      <c r="F200" s="53">
        <f t="shared" si="57"/>
        <v>0</v>
      </c>
      <c r="G200" s="53">
        <f t="shared" si="57"/>
        <v>3</v>
      </c>
      <c r="H200" s="53">
        <f t="shared" si="57"/>
        <v>29</v>
      </c>
      <c r="I200" s="53">
        <f t="shared" si="57"/>
        <v>66</v>
      </c>
      <c r="J200" s="53">
        <f t="shared" si="57"/>
        <v>67</v>
      </c>
      <c r="K200" s="53">
        <f>SUM(K176:K199)</f>
        <v>50</v>
      </c>
      <c r="L200" s="53">
        <f>SUM(L176:L199)</f>
        <v>11</v>
      </c>
      <c r="M200" s="53">
        <f>SUM(M176:M199)</f>
        <v>6</v>
      </c>
      <c r="N200" s="53">
        <f>SUM(N176:N199)</f>
        <v>0</v>
      </c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:36" ht="13.5" customHeight="1" thickTop="1" x14ac:dyDescent="0.25">
      <c r="B201" s="16" t="s">
        <v>5</v>
      </c>
      <c r="C201" s="62">
        <f>C200/N203</f>
        <v>8.5470085470085479E-3</v>
      </c>
      <c r="D201" s="62">
        <f>D200/N203</f>
        <v>0</v>
      </c>
      <c r="E201" s="62">
        <f>E200/N203</f>
        <v>0</v>
      </c>
      <c r="F201" s="62">
        <f>F200/N203</f>
        <v>0</v>
      </c>
      <c r="G201" s="62">
        <f>G200/N203</f>
        <v>1.282051282051282E-2</v>
      </c>
      <c r="H201" s="62">
        <f>H200/N203</f>
        <v>0.12393162393162394</v>
      </c>
      <c r="I201" s="62">
        <f>I200/N203</f>
        <v>0.28205128205128205</v>
      </c>
      <c r="J201" s="62">
        <f>J200/N203</f>
        <v>0.28632478632478631</v>
      </c>
      <c r="K201" s="62">
        <f>K200/N203</f>
        <v>0.21367521367521367</v>
      </c>
      <c r="L201" s="62">
        <f>L200/N203</f>
        <v>4.7008547008547008E-2</v>
      </c>
      <c r="M201" s="62">
        <f>M200/N203</f>
        <v>2.564102564102564E-2</v>
      </c>
      <c r="N201" s="62">
        <f>N200/N203</f>
        <v>0</v>
      </c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:36" ht="13.5" customHeight="1" thickBot="1" x14ac:dyDescent="0.3">
      <c r="B202" s="88" t="s">
        <v>63</v>
      </c>
      <c r="C202" s="63">
        <f t="shared" ref="C202:J202" si="58">C200/24</f>
        <v>8.3333333333333329E-2</v>
      </c>
      <c r="D202" s="63">
        <f t="shared" si="58"/>
        <v>0</v>
      </c>
      <c r="E202" s="63">
        <f t="shared" si="58"/>
        <v>0</v>
      </c>
      <c r="F202" s="63">
        <f t="shared" si="58"/>
        <v>0</v>
      </c>
      <c r="G202" s="63">
        <f t="shared" si="58"/>
        <v>0.125</v>
      </c>
      <c r="H202" s="63">
        <f t="shared" si="58"/>
        <v>1.2083333333333333</v>
      </c>
      <c r="I202" s="63">
        <f t="shared" si="58"/>
        <v>2.75</v>
      </c>
      <c r="J202" s="63">
        <f t="shared" si="58"/>
        <v>2.7916666666666665</v>
      </c>
      <c r="K202" s="63">
        <f>K200/24</f>
        <v>2.0833333333333335</v>
      </c>
      <c r="L202" s="63">
        <f>L200/24</f>
        <v>0.45833333333333331</v>
      </c>
      <c r="M202" s="63">
        <f>M200/24</f>
        <v>0.25</v>
      </c>
      <c r="N202" s="63">
        <f>N200/24</f>
        <v>0</v>
      </c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:36" ht="13.8" thickTop="1" thickBot="1" x14ac:dyDescent="0.3">
      <c r="B203" s="64"/>
      <c r="C203" s="64"/>
      <c r="D203" s="64"/>
      <c r="E203" s="64"/>
      <c r="L203" s="65" t="s">
        <v>53</v>
      </c>
      <c r="M203" s="66"/>
      <c r="N203" s="67">
        <f>SUM(C176:N199)</f>
        <v>234</v>
      </c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:36" ht="2.25" customHeight="1" thickTop="1" x14ac:dyDescent="0.25">
      <c r="L204" s="3"/>
      <c r="M204" s="3"/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:36" ht="3" customHeight="1" x14ac:dyDescent="0.25">
      <c r="L205" s="3"/>
      <c r="M205" s="3"/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:36" ht="13.8" x14ac:dyDescent="0.25">
      <c r="B206" s="57" t="s">
        <v>64</v>
      </c>
      <c r="L206" s="3"/>
      <c r="M206" s="3"/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:36" x14ac:dyDescent="0.25">
      <c r="L207" s="3"/>
      <c r="M207" s="3"/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:36" x14ac:dyDescent="0.25">
      <c r="L208" s="3"/>
      <c r="M208" s="3"/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12:36" x14ac:dyDescent="0.25">
      <c r="L209" s="3"/>
      <c r="M209" s="3"/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12:36" x14ac:dyDescent="0.25">
      <c r="L210" s="3"/>
      <c r="M210" s="3"/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12:36" x14ac:dyDescent="0.25">
      <c r="L211" s="3"/>
      <c r="M211" s="3"/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12:36" x14ac:dyDescent="0.25">
      <c r="L212" s="3"/>
      <c r="M212" s="3"/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12:36" x14ac:dyDescent="0.25">
      <c r="L213" s="3"/>
      <c r="M213" s="3"/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12:36" x14ac:dyDescent="0.25">
      <c r="L214" s="3"/>
      <c r="M214" s="3"/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12:36" x14ac:dyDescent="0.25">
      <c r="L215" s="3"/>
      <c r="M215" s="3"/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12:36" x14ac:dyDescent="0.25">
      <c r="L216" s="3"/>
      <c r="M216" s="3"/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12:36" x14ac:dyDescent="0.25">
      <c r="L217" s="3"/>
      <c r="M217" s="3"/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12:36" x14ac:dyDescent="0.25">
      <c r="L218" s="3"/>
      <c r="M218" s="3"/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12:36" x14ac:dyDescent="0.25">
      <c r="L219" s="3"/>
      <c r="M219" s="3"/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12:36" x14ac:dyDescent="0.25">
      <c r="L220" s="3"/>
      <c r="M220" s="3"/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12:36" x14ac:dyDescent="0.25">
      <c r="L221" s="3"/>
      <c r="M221" s="3"/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12:36" x14ac:dyDescent="0.25">
      <c r="L222" s="3"/>
      <c r="M222" s="3"/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12:36" x14ac:dyDescent="0.25">
      <c r="L223" s="3"/>
      <c r="M223" s="3"/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12:36" x14ac:dyDescent="0.25">
      <c r="L224" s="3"/>
      <c r="M224" s="3"/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:36" x14ac:dyDescent="0.25">
      <c r="L225" s="3"/>
      <c r="M225" s="3"/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:36" ht="3" customHeight="1" x14ac:dyDescent="0.25">
      <c r="L226" s="3"/>
      <c r="M226" s="3"/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:36" x14ac:dyDescent="0.25">
      <c r="L227" s="3"/>
      <c r="M227" s="3"/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:36" x14ac:dyDescent="0.25">
      <c r="L228" s="3"/>
      <c r="M228" s="3"/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:36" ht="13.8" x14ac:dyDescent="0.25">
      <c r="B229" s="57" t="s">
        <v>61</v>
      </c>
      <c r="G229" s="364">
        <f>AB4</f>
        <v>43724</v>
      </c>
      <c r="H229" s="364"/>
      <c r="I229" s="364"/>
      <c r="J229" s="364"/>
      <c r="L229" s="3"/>
      <c r="M229" s="3"/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:36" ht="13.2" thickBot="1" x14ac:dyDescent="0.3">
      <c r="L230" s="3"/>
      <c r="M230" s="3"/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:36" ht="13.5" customHeight="1" thickTop="1" x14ac:dyDescent="0.25">
      <c r="B231" s="73">
        <f>G229</f>
        <v>43724</v>
      </c>
      <c r="C231" s="367" t="str">
        <f>C3</f>
        <v>de 0 à 30</v>
      </c>
      <c r="D231" s="365" t="str">
        <f t="shared" ref="D231:N231" si="59">D3</f>
        <v>de 30 à 40</v>
      </c>
      <c r="E231" s="365" t="str">
        <f t="shared" si="59"/>
        <v>de 40 à 50</v>
      </c>
      <c r="F231" s="365" t="str">
        <f t="shared" si="59"/>
        <v>de 50 à 60</v>
      </c>
      <c r="G231" s="365" t="str">
        <f t="shared" si="59"/>
        <v>de 60 à 70</v>
      </c>
      <c r="H231" s="365" t="str">
        <f t="shared" si="59"/>
        <v>de 70 à 80</v>
      </c>
      <c r="I231" s="365" t="str">
        <f t="shared" si="59"/>
        <v>de 80 à 90</v>
      </c>
      <c r="J231" s="365" t="str">
        <f t="shared" si="59"/>
        <v>de 90 à 100</v>
      </c>
      <c r="K231" s="365" t="str">
        <f t="shared" si="59"/>
        <v>de 100 à 110</v>
      </c>
      <c r="L231" s="365" t="str">
        <f t="shared" si="59"/>
        <v>de 110 à 120</v>
      </c>
      <c r="M231" s="365" t="str">
        <f t="shared" si="59"/>
        <v>de 120 à 130</v>
      </c>
      <c r="N231" s="365" t="str">
        <f t="shared" si="59"/>
        <v>plus de 150</v>
      </c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:36" ht="13.5" customHeight="1" thickBot="1" x14ac:dyDescent="0.3">
      <c r="B232" s="25"/>
      <c r="C232" s="368"/>
      <c r="D232" s="366"/>
      <c r="E232" s="366"/>
      <c r="F232" s="366"/>
      <c r="G232" s="366"/>
      <c r="H232" s="366"/>
      <c r="I232" s="366"/>
      <c r="J232" s="366"/>
      <c r="K232" s="366"/>
      <c r="L232" s="366"/>
      <c r="M232" s="366"/>
      <c r="N232" s="366"/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:36" ht="13.5" customHeight="1" thickTop="1" x14ac:dyDescent="0.25">
      <c r="B233" s="16" t="s">
        <v>21</v>
      </c>
      <c r="C233" s="20">
        <f>X101</f>
        <v>0</v>
      </c>
      <c r="D233" s="41">
        <f t="shared" ref="D233:D256" si="60">Y101</f>
        <v>0</v>
      </c>
      <c r="E233" s="41">
        <f t="shared" ref="E233:E256" si="61">Z101</f>
        <v>0</v>
      </c>
      <c r="F233" s="41">
        <f t="shared" ref="F233:F256" si="62">AA101</f>
        <v>0</v>
      </c>
      <c r="G233" s="41">
        <f t="shared" ref="G233:G256" si="63">AB101</f>
        <v>0</v>
      </c>
      <c r="H233" s="41">
        <f t="shared" ref="H233:H256" si="64">AC101</f>
        <v>2</v>
      </c>
      <c r="I233" s="41">
        <f t="shared" ref="I233:I256" si="65">AD101</f>
        <v>0</v>
      </c>
      <c r="J233" s="41">
        <f t="shared" ref="J233:J256" si="66">AE101</f>
        <v>0</v>
      </c>
      <c r="K233" s="41">
        <f t="shared" ref="K233:K256" si="67">AF101</f>
        <v>0</v>
      </c>
      <c r="L233" s="41">
        <f t="shared" ref="L233:L256" si="68">AG101</f>
        <v>0</v>
      </c>
      <c r="M233" s="41">
        <f t="shared" ref="M233:M256" si="69">AH101</f>
        <v>0</v>
      </c>
      <c r="N233" s="41">
        <f t="shared" ref="N233:N256" si="70">AI101</f>
        <v>0</v>
      </c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:36" ht="13.5" customHeight="1" x14ac:dyDescent="0.25">
      <c r="B234" s="16" t="s">
        <v>22</v>
      </c>
      <c r="C234" s="20">
        <f t="shared" ref="C234:C256" si="71">X102</f>
        <v>0</v>
      </c>
      <c r="D234" s="41">
        <f t="shared" si="60"/>
        <v>0</v>
      </c>
      <c r="E234" s="41">
        <f t="shared" si="61"/>
        <v>0</v>
      </c>
      <c r="F234" s="41">
        <f t="shared" si="62"/>
        <v>0</v>
      </c>
      <c r="G234" s="41">
        <f t="shared" si="63"/>
        <v>0</v>
      </c>
      <c r="H234" s="41">
        <f t="shared" si="64"/>
        <v>0</v>
      </c>
      <c r="I234" s="41">
        <f t="shared" si="65"/>
        <v>0</v>
      </c>
      <c r="J234" s="41">
        <f t="shared" si="66"/>
        <v>0</v>
      </c>
      <c r="K234" s="41">
        <f t="shared" si="67"/>
        <v>1</v>
      </c>
      <c r="L234" s="41">
        <f t="shared" si="68"/>
        <v>0</v>
      </c>
      <c r="M234" s="41">
        <f t="shared" si="69"/>
        <v>0</v>
      </c>
      <c r="N234" s="41">
        <f t="shared" si="70"/>
        <v>0</v>
      </c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:36" ht="13.5" customHeight="1" x14ac:dyDescent="0.25">
      <c r="B235" s="16" t="s">
        <v>23</v>
      </c>
      <c r="C235" s="20">
        <f t="shared" si="71"/>
        <v>0</v>
      </c>
      <c r="D235" s="41">
        <f t="shared" si="60"/>
        <v>0</v>
      </c>
      <c r="E235" s="41">
        <f t="shared" si="61"/>
        <v>0</v>
      </c>
      <c r="F235" s="41">
        <f t="shared" si="62"/>
        <v>0</v>
      </c>
      <c r="G235" s="41">
        <f t="shared" si="63"/>
        <v>0</v>
      </c>
      <c r="H235" s="41">
        <f t="shared" si="64"/>
        <v>0</v>
      </c>
      <c r="I235" s="41">
        <f t="shared" si="65"/>
        <v>0</v>
      </c>
      <c r="J235" s="41">
        <f t="shared" si="66"/>
        <v>0</v>
      </c>
      <c r="K235" s="41">
        <f t="shared" si="67"/>
        <v>0</v>
      </c>
      <c r="L235" s="41">
        <f t="shared" si="68"/>
        <v>0</v>
      </c>
      <c r="M235" s="41">
        <f t="shared" si="69"/>
        <v>0</v>
      </c>
      <c r="N235" s="41">
        <f t="shared" si="70"/>
        <v>0</v>
      </c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:36" ht="13.5" customHeight="1" x14ac:dyDescent="0.25">
      <c r="B236" s="16" t="s">
        <v>24</v>
      </c>
      <c r="C236" s="20">
        <f t="shared" si="71"/>
        <v>0</v>
      </c>
      <c r="D236" s="41">
        <f t="shared" si="60"/>
        <v>0</v>
      </c>
      <c r="E236" s="41">
        <f t="shared" si="61"/>
        <v>0</v>
      </c>
      <c r="F236" s="41">
        <f t="shared" si="62"/>
        <v>0</v>
      </c>
      <c r="G236" s="41">
        <f t="shared" si="63"/>
        <v>0</v>
      </c>
      <c r="H236" s="41">
        <f t="shared" si="64"/>
        <v>0</v>
      </c>
      <c r="I236" s="41">
        <f t="shared" si="65"/>
        <v>0</v>
      </c>
      <c r="J236" s="41">
        <f t="shared" si="66"/>
        <v>0</v>
      </c>
      <c r="K236" s="41">
        <f t="shared" si="67"/>
        <v>1</v>
      </c>
      <c r="L236" s="41">
        <f t="shared" si="68"/>
        <v>0</v>
      </c>
      <c r="M236" s="41">
        <f t="shared" si="69"/>
        <v>0</v>
      </c>
      <c r="N236" s="41">
        <f t="shared" si="70"/>
        <v>0</v>
      </c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:36" ht="13.5" customHeight="1" x14ac:dyDescent="0.25">
      <c r="B237" s="16" t="s">
        <v>25</v>
      </c>
      <c r="C237" s="20">
        <f t="shared" si="71"/>
        <v>0</v>
      </c>
      <c r="D237" s="41">
        <f t="shared" si="60"/>
        <v>0</v>
      </c>
      <c r="E237" s="41">
        <f t="shared" si="61"/>
        <v>0</v>
      </c>
      <c r="F237" s="41">
        <f t="shared" si="62"/>
        <v>0</v>
      </c>
      <c r="G237" s="41">
        <f t="shared" si="63"/>
        <v>0</v>
      </c>
      <c r="H237" s="41">
        <f t="shared" si="64"/>
        <v>2</v>
      </c>
      <c r="I237" s="41">
        <f t="shared" si="65"/>
        <v>5</v>
      </c>
      <c r="J237" s="41">
        <f t="shared" si="66"/>
        <v>4</v>
      </c>
      <c r="K237" s="41">
        <f t="shared" si="67"/>
        <v>1</v>
      </c>
      <c r="L237" s="41">
        <f t="shared" si="68"/>
        <v>0</v>
      </c>
      <c r="M237" s="41">
        <f t="shared" si="69"/>
        <v>0</v>
      </c>
      <c r="N237" s="41">
        <f t="shared" si="70"/>
        <v>0</v>
      </c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:36" ht="13.5" customHeight="1" x14ac:dyDescent="0.25">
      <c r="B238" s="16" t="s">
        <v>26</v>
      </c>
      <c r="C238" s="20">
        <f t="shared" si="71"/>
        <v>0</v>
      </c>
      <c r="D238" s="41">
        <f t="shared" si="60"/>
        <v>0</v>
      </c>
      <c r="E238" s="41">
        <f t="shared" si="61"/>
        <v>0</v>
      </c>
      <c r="F238" s="41">
        <f t="shared" si="62"/>
        <v>0</v>
      </c>
      <c r="G238" s="41">
        <f t="shared" si="63"/>
        <v>0</v>
      </c>
      <c r="H238" s="41">
        <f t="shared" si="64"/>
        <v>3</v>
      </c>
      <c r="I238" s="41">
        <f t="shared" si="65"/>
        <v>2</v>
      </c>
      <c r="J238" s="41">
        <f t="shared" si="66"/>
        <v>6</v>
      </c>
      <c r="K238" s="41">
        <f t="shared" si="67"/>
        <v>1</v>
      </c>
      <c r="L238" s="41">
        <f t="shared" si="68"/>
        <v>2</v>
      </c>
      <c r="M238" s="41">
        <f t="shared" si="69"/>
        <v>1</v>
      </c>
      <c r="N238" s="41">
        <f t="shared" si="70"/>
        <v>0</v>
      </c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:36" ht="13.5" customHeight="1" x14ac:dyDescent="0.25">
      <c r="B239" s="16" t="s">
        <v>27</v>
      </c>
      <c r="C239" s="20">
        <f t="shared" si="71"/>
        <v>0</v>
      </c>
      <c r="D239" s="41">
        <f t="shared" si="60"/>
        <v>0</v>
      </c>
      <c r="E239" s="41">
        <f t="shared" si="61"/>
        <v>0</v>
      </c>
      <c r="F239" s="41">
        <f t="shared" si="62"/>
        <v>1</v>
      </c>
      <c r="G239" s="41">
        <f t="shared" si="63"/>
        <v>1</v>
      </c>
      <c r="H239" s="41">
        <f t="shared" si="64"/>
        <v>3</v>
      </c>
      <c r="I239" s="41">
        <f t="shared" si="65"/>
        <v>1</v>
      </c>
      <c r="J239" s="41">
        <f t="shared" si="66"/>
        <v>1</v>
      </c>
      <c r="K239" s="41">
        <f t="shared" si="67"/>
        <v>0</v>
      </c>
      <c r="L239" s="41">
        <f t="shared" si="68"/>
        <v>3</v>
      </c>
      <c r="M239" s="41">
        <f t="shared" si="69"/>
        <v>3</v>
      </c>
      <c r="N239" s="41">
        <f t="shared" si="70"/>
        <v>0</v>
      </c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:36" ht="13.5" customHeight="1" x14ac:dyDescent="0.25">
      <c r="B240" s="16" t="s">
        <v>28</v>
      </c>
      <c r="C240" s="20">
        <f t="shared" si="71"/>
        <v>1</v>
      </c>
      <c r="D240" s="41">
        <f t="shared" si="60"/>
        <v>1</v>
      </c>
      <c r="E240" s="41">
        <f t="shared" si="61"/>
        <v>0</v>
      </c>
      <c r="F240" s="41">
        <f t="shared" si="62"/>
        <v>0</v>
      </c>
      <c r="G240" s="41">
        <f t="shared" si="63"/>
        <v>2</v>
      </c>
      <c r="H240" s="41">
        <f t="shared" si="64"/>
        <v>6</v>
      </c>
      <c r="I240" s="41">
        <f t="shared" si="65"/>
        <v>11</v>
      </c>
      <c r="J240" s="41">
        <f t="shared" si="66"/>
        <v>9</v>
      </c>
      <c r="K240" s="41">
        <f t="shared" si="67"/>
        <v>3</v>
      </c>
      <c r="L240" s="41">
        <f t="shared" si="68"/>
        <v>2</v>
      </c>
      <c r="M240" s="41">
        <f t="shared" si="69"/>
        <v>2</v>
      </c>
      <c r="N240" s="41">
        <f t="shared" si="70"/>
        <v>0</v>
      </c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:36" ht="13.5" customHeight="1" x14ac:dyDescent="0.25">
      <c r="B241" s="16" t="s">
        <v>29</v>
      </c>
      <c r="C241" s="20">
        <f t="shared" si="71"/>
        <v>0</v>
      </c>
      <c r="D241" s="41">
        <f t="shared" si="60"/>
        <v>0</v>
      </c>
      <c r="E241" s="41">
        <f t="shared" si="61"/>
        <v>0</v>
      </c>
      <c r="F241" s="41">
        <f t="shared" si="62"/>
        <v>1</v>
      </c>
      <c r="G241" s="41">
        <f t="shared" si="63"/>
        <v>2</v>
      </c>
      <c r="H241" s="41">
        <f t="shared" si="64"/>
        <v>7</v>
      </c>
      <c r="I241" s="41">
        <f t="shared" si="65"/>
        <v>19</v>
      </c>
      <c r="J241" s="41">
        <f t="shared" si="66"/>
        <v>11</v>
      </c>
      <c r="K241" s="41">
        <f t="shared" si="67"/>
        <v>8</v>
      </c>
      <c r="L241" s="41">
        <f t="shared" si="68"/>
        <v>2</v>
      </c>
      <c r="M241" s="41">
        <f t="shared" si="69"/>
        <v>1</v>
      </c>
      <c r="N241" s="41">
        <f t="shared" si="70"/>
        <v>0</v>
      </c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:36" ht="13.5" customHeight="1" x14ac:dyDescent="0.25">
      <c r="B242" s="16" t="s">
        <v>30</v>
      </c>
      <c r="C242" s="20">
        <f t="shared" si="71"/>
        <v>2</v>
      </c>
      <c r="D242" s="41">
        <f t="shared" si="60"/>
        <v>0</v>
      </c>
      <c r="E242" s="41">
        <f t="shared" si="61"/>
        <v>0</v>
      </c>
      <c r="F242" s="41">
        <f t="shared" si="62"/>
        <v>1</v>
      </c>
      <c r="G242" s="41">
        <f t="shared" si="63"/>
        <v>0</v>
      </c>
      <c r="H242" s="41">
        <f t="shared" si="64"/>
        <v>3</v>
      </c>
      <c r="I242" s="41">
        <f t="shared" si="65"/>
        <v>9</v>
      </c>
      <c r="J242" s="41">
        <f t="shared" si="66"/>
        <v>5</v>
      </c>
      <c r="K242" s="41">
        <f t="shared" si="67"/>
        <v>2</v>
      </c>
      <c r="L242" s="41">
        <f t="shared" si="68"/>
        <v>2</v>
      </c>
      <c r="M242" s="41">
        <f t="shared" si="69"/>
        <v>1</v>
      </c>
      <c r="N242" s="41">
        <f t="shared" si="70"/>
        <v>0</v>
      </c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:36" ht="13.5" customHeight="1" x14ac:dyDescent="0.25">
      <c r="B243" s="16" t="s">
        <v>31</v>
      </c>
      <c r="C243" s="20">
        <f t="shared" si="71"/>
        <v>1</v>
      </c>
      <c r="D243" s="41">
        <f t="shared" si="60"/>
        <v>1</v>
      </c>
      <c r="E243" s="41">
        <f t="shared" si="61"/>
        <v>1</v>
      </c>
      <c r="F243" s="41">
        <f t="shared" si="62"/>
        <v>0</v>
      </c>
      <c r="G243" s="41">
        <f t="shared" si="63"/>
        <v>2</v>
      </c>
      <c r="H243" s="41">
        <f t="shared" si="64"/>
        <v>7</v>
      </c>
      <c r="I243" s="41">
        <f t="shared" si="65"/>
        <v>8</v>
      </c>
      <c r="J243" s="41">
        <f t="shared" si="66"/>
        <v>5</v>
      </c>
      <c r="K243" s="41">
        <f t="shared" si="67"/>
        <v>4</v>
      </c>
      <c r="L243" s="41">
        <f t="shared" si="68"/>
        <v>1</v>
      </c>
      <c r="M243" s="41">
        <f t="shared" si="69"/>
        <v>1</v>
      </c>
      <c r="N243" s="41">
        <f t="shared" si="70"/>
        <v>0</v>
      </c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:36" ht="13.5" customHeight="1" x14ac:dyDescent="0.25">
      <c r="B244" s="16" t="s">
        <v>32</v>
      </c>
      <c r="C244" s="20">
        <f t="shared" si="71"/>
        <v>0</v>
      </c>
      <c r="D244" s="41">
        <f t="shared" si="60"/>
        <v>2</v>
      </c>
      <c r="E244" s="41">
        <f t="shared" si="61"/>
        <v>0</v>
      </c>
      <c r="F244" s="41">
        <f t="shared" si="62"/>
        <v>1</v>
      </c>
      <c r="G244" s="41">
        <f t="shared" si="63"/>
        <v>0</v>
      </c>
      <c r="H244" s="41">
        <f t="shared" si="64"/>
        <v>7</v>
      </c>
      <c r="I244" s="41">
        <f t="shared" si="65"/>
        <v>8</v>
      </c>
      <c r="J244" s="41">
        <f t="shared" si="66"/>
        <v>9</v>
      </c>
      <c r="K244" s="41">
        <f t="shared" si="67"/>
        <v>5</v>
      </c>
      <c r="L244" s="41">
        <f t="shared" si="68"/>
        <v>2</v>
      </c>
      <c r="M244" s="41">
        <f t="shared" si="69"/>
        <v>0</v>
      </c>
      <c r="N244" s="41">
        <f t="shared" si="70"/>
        <v>0</v>
      </c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:36" ht="13.5" customHeight="1" x14ac:dyDescent="0.25">
      <c r="B245" s="16" t="s">
        <v>33</v>
      </c>
      <c r="C245" s="20">
        <f t="shared" si="71"/>
        <v>1</v>
      </c>
      <c r="D245" s="41">
        <f t="shared" si="60"/>
        <v>0</v>
      </c>
      <c r="E245" s="41">
        <f t="shared" si="61"/>
        <v>0</v>
      </c>
      <c r="F245" s="41">
        <f t="shared" si="62"/>
        <v>0</v>
      </c>
      <c r="G245" s="41">
        <f t="shared" si="63"/>
        <v>0</v>
      </c>
      <c r="H245" s="41">
        <f t="shared" si="64"/>
        <v>4</v>
      </c>
      <c r="I245" s="41">
        <f t="shared" si="65"/>
        <v>11</v>
      </c>
      <c r="J245" s="41">
        <f t="shared" si="66"/>
        <v>8</v>
      </c>
      <c r="K245" s="41">
        <f t="shared" si="67"/>
        <v>8</v>
      </c>
      <c r="L245" s="41">
        <f t="shared" si="68"/>
        <v>4</v>
      </c>
      <c r="M245" s="41">
        <f t="shared" si="69"/>
        <v>3</v>
      </c>
      <c r="N245" s="41">
        <f t="shared" si="70"/>
        <v>2</v>
      </c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:36" ht="13.5" customHeight="1" x14ac:dyDescent="0.25">
      <c r="B246" s="16" t="s">
        <v>34</v>
      </c>
      <c r="C246" s="20">
        <f t="shared" si="71"/>
        <v>0</v>
      </c>
      <c r="D246" s="41">
        <f t="shared" si="60"/>
        <v>0</v>
      </c>
      <c r="E246" s="41">
        <f t="shared" si="61"/>
        <v>0</v>
      </c>
      <c r="F246" s="41">
        <f t="shared" si="62"/>
        <v>0</v>
      </c>
      <c r="G246" s="41">
        <f t="shared" si="63"/>
        <v>0</v>
      </c>
      <c r="H246" s="41">
        <f t="shared" si="64"/>
        <v>4</v>
      </c>
      <c r="I246" s="41">
        <f t="shared" si="65"/>
        <v>7</v>
      </c>
      <c r="J246" s="41">
        <f t="shared" si="66"/>
        <v>8</v>
      </c>
      <c r="K246" s="41">
        <f t="shared" si="67"/>
        <v>5</v>
      </c>
      <c r="L246" s="41">
        <f t="shared" si="68"/>
        <v>1</v>
      </c>
      <c r="M246" s="41">
        <f t="shared" si="69"/>
        <v>1</v>
      </c>
      <c r="N246" s="41">
        <f t="shared" si="70"/>
        <v>0</v>
      </c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:36" ht="13.5" customHeight="1" x14ac:dyDescent="0.25">
      <c r="B247" s="16" t="s">
        <v>35</v>
      </c>
      <c r="C247" s="20">
        <f t="shared" si="71"/>
        <v>0</v>
      </c>
      <c r="D247" s="41">
        <f t="shared" si="60"/>
        <v>0</v>
      </c>
      <c r="E247" s="41">
        <f t="shared" si="61"/>
        <v>0</v>
      </c>
      <c r="F247" s="41">
        <f t="shared" si="62"/>
        <v>0</v>
      </c>
      <c r="G247" s="41">
        <f t="shared" si="63"/>
        <v>0</v>
      </c>
      <c r="H247" s="41">
        <f t="shared" si="64"/>
        <v>1</v>
      </c>
      <c r="I247" s="41">
        <f t="shared" si="65"/>
        <v>4</v>
      </c>
      <c r="J247" s="41">
        <f t="shared" si="66"/>
        <v>2</v>
      </c>
      <c r="K247" s="41">
        <f t="shared" si="67"/>
        <v>3</v>
      </c>
      <c r="L247" s="41">
        <f t="shared" si="68"/>
        <v>0</v>
      </c>
      <c r="M247" s="41">
        <f t="shared" si="69"/>
        <v>1</v>
      </c>
      <c r="N247" s="41">
        <f t="shared" si="70"/>
        <v>0</v>
      </c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:36" ht="13.5" customHeight="1" x14ac:dyDescent="0.25">
      <c r="B248" s="16" t="s">
        <v>36</v>
      </c>
      <c r="C248" s="20">
        <f t="shared" si="71"/>
        <v>0</v>
      </c>
      <c r="D248" s="41">
        <f t="shared" si="60"/>
        <v>1</v>
      </c>
      <c r="E248" s="41">
        <f t="shared" si="61"/>
        <v>0</v>
      </c>
      <c r="F248" s="41">
        <f t="shared" si="62"/>
        <v>0</v>
      </c>
      <c r="G248" s="41">
        <f t="shared" si="63"/>
        <v>0</v>
      </c>
      <c r="H248" s="41">
        <f t="shared" si="64"/>
        <v>3</v>
      </c>
      <c r="I248" s="41">
        <f t="shared" si="65"/>
        <v>7</v>
      </c>
      <c r="J248" s="41">
        <f t="shared" si="66"/>
        <v>7</v>
      </c>
      <c r="K248" s="41">
        <f t="shared" si="67"/>
        <v>5</v>
      </c>
      <c r="L248" s="41">
        <f t="shared" si="68"/>
        <v>2</v>
      </c>
      <c r="M248" s="41">
        <f t="shared" si="69"/>
        <v>0</v>
      </c>
      <c r="N248" s="41">
        <f t="shared" si="70"/>
        <v>0</v>
      </c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:36" ht="13.5" customHeight="1" x14ac:dyDescent="0.25">
      <c r="B249" s="16" t="s">
        <v>37</v>
      </c>
      <c r="C249" s="20">
        <f t="shared" si="71"/>
        <v>0</v>
      </c>
      <c r="D249" s="41">
        <f t="shared" si="60"/>
        <v>0</v>
      </c>
      <c r="E249" s="41">
        <f t="shared" si="61"/>
        <v>0</v>
      </c>
      <c r="F249" s="41">
        <f t="shared" si="62"/>
        <v>0</v>
      </c>
      <c r="G249" s="41">
        <f t="shared" si="63"/>
        <v>1</v>
      </c>
      <c r="H249" s="41">
        <f t="shared" si="64"/>
        <v>8</v>
      </c>
      <c r="I249" s="41">
        <f t="shared" si="65"/>
        <v>8</v>
      </c>
      <c r="J249" s="41">
        <f t="shared" si="66"/>
        <v>7</v>
      </c>
      <c r="K249" s="41">
        <f t="shared" si="67"/>
        <v>5</v>
      </c>
      <c r="L249" s="41">
        <f t="shared" si="68"/>
        <v>0</v>
      </c>
      <c r="M249" s="41">
        <f t="shared" si="69"/>
        <v>1</v>
      </c>
      <c r="N249" s="41">
        <f t="shared" si="70"/>
        <v>0</v>
      </c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:36" ht="13.5" customHeight="1" x14ac:dyDescent="0.25">
      <c r="B250" s="16" t="s">
        <v>38</v>
      </c>
      <c r="C250" s="20">
        <f t="shared" si="71"/>
        <v>0</v>
      </c>
      <c r="D250" s="41">
        <f t="shared" si="60"/>
        <v>0</v>
      </c>
      <c r="E250" s="41">
        <f t="shared" si="61"/>
        <v>0</v>
      </c>
      <c r="F250" s="41">
        <f t="shared" si="62"/>
        <v>0</v>
      </c>
      <c r="G250" s="41">
        <f t="shared" si="63"/>
        <v>1</v>
      </c>
      <c r="H250" s="41">
        <f t="shared" si="64"/>
        <v>3</v>
      </c>
      <c r="I250" s="41">
        <f t="shared" si="65"/>
        <v>21</v>
      </c>
      <c r="J250" s="41">
        <f t="shared" si="66"/>
        <v>6</v>
      </c>
      <c r="K250" s="41">
        <f t="shared" si="67"/>
        <v>6</v>
      </c>
      <c r="L250" s="41">
        <f t="shared" si="68"/>
        <v>8</v>
      </c>
      <c r="M250" s="41">
        <f t="shared" si="69"/>
        <v>1</v>
      </c>
      <c r="N250" s="41">
        <f t="shared" si="70"/>
        <v>0</v>
      </c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:36" ht="13.5" customHeight="1" x14ac:dyDescent="0.25">
      <c r="B251" s="16" t="s">
        <v>39</v>
      </c>
      <c r="C251" s="20">
        <f t="shared" si="71"/>
        <v>1</v>
      </c>
      <c r="D251" s="41">
        <f t="shared" si="60"/>
        <v>0</v>
      </c>
      <c r="E251" s="41">
        <f t="shared" si="61"/>
        <v>0</v>
      </c>
      <c r="F251" s="41">
        <f t="shared" si="62"/>
        <v>0</v>
      </c>
      <c r="G251" s="41">
        <f t="shared" si="63"/>
        <v>1</v>
      </c>
      <c r="H251" s="41">
        <f t="shared" si="64"/>
        <v>1</v>
      </c>
      <c r="I251" s="41">
        <f t="shared" si="65"/>
        <v>11</v>
      </c>
      <c r="J251" s="41">
        <f t="shared" si="66"/>
        <v>7</v>
      </c>
      <c r="K251" s="41">
        <f t="shared" si="67"/>
        <v>12</v>
      </c>
      <c r="L251" s="41">
        <f t="shared" si="68"/>
        <v>2</v>
      </c>
      <c r="M251" s="41">
        <f t="shared" si="69"/>
        <v>2</v>
      </c>
      <c r="N251" s="41">
        <f t="shared" si="70"/>
        <v>0</v>
      </c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:36" ht="13.5" customHeight="1" x14ac:dyDescent="0.25">
      <c r="B252" s="16" t="s">
        <v>40</v>
      </c>
      <c r="C252" s="20">
        <f t="shared" si="71"/>
        <v>0</v>
      </c>
      <c r="D252" s="41">
        <f t="shared" si="60"/>
        <v>0</v>
      </c>
      <c r="E252" s="41">
        <f t="shared" si="61"/>
        <v>0</v>
      </c>
      <c r="F252" s="41">
        <f t="shared" si="62"/>
        <v>0</v>
      </c>
      <c r="G252" s="41">
        <f t="shared" si="63"/>
        <v>1</v>
      </c>
      <c r="H252" s="41">
        <f t="shared" si="64"/>
        <v>0</v>
      </c>
      <c r="I252" s="41">
        <f t="shared" si="65"/>
        <v>4</v>
      </c>
      <c r="J252" s="41">
        <f t="shared" si="66"/>
        <v>9</v>
      </c>
      <c r="K252" s="41">
        <f t="shared" si="67"/>
        <v>2</v>
      </c>
      <c r="L252" s="41">
        <f t="shared" si="68"/>
        <v>3</v>
      </c>
      <c r="M252" s="41">
        <f t="shared" si="69"/>
        <v>2</v>
      </c>
      <c r="N252" s="41">
        <f t="shared" si="70"/>
        <v>0</v>
      </c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:36" ht="13.5" customHeight="1" x14ac:dyDescent="0.25">
      <c r="B253" s="16" t="s">
        <v>41</v>
      </c>
      <c r="C253" s="20">
        <f t="shared" si="71"/>
        <v>0</v>
      </c>
      <c r="D253" s="41">
        <f t="shared" si="60"/>
        <v>0</v>
      </c>
      <c r="E253" s="41">
        <f t="shared" si="61"/>
        <v>0</v>
      </c>
      <c r="F253" s="41">
        <f t="shared" si="62"/>
        <v>0</v>
      </c>
      <c r="G253" s="41">
        <f t="shared" si="63"/>
        <v>0</v>
      </c>
      <c r="H253" s="41">
        <f t="shared" si="64"/>
        <v>2</v>
      </c>
      <c r="I253" s="41">
        <f t="shared" si="65"/>
        <v>7</v>
      </c>
      <c r="J253" s="41">
        <f t="shared" si="66"/>
        <v>0</v>
      </c>
      <c r="K253" s="41">
        <f t="shared" si="67"/>
        <v>3</v>
      </c>
      <c r="L253" s="41">
        <f t="shared" si="68"/>
        <v>2</v>
      </c>
      <c r="M253" s="41">
        <f t="shared" si="69"/>
        <v>0</v>
      </c>
      <c r="N253" s="41">
        <f t="shared" si="70"/>
        <v>0</v>
      </c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:36" ht="13.5" customHeight="1" x14ac:dyDescent="0.25">
      <c r="B254" s="16" t="s">
        <v>42</v>
      </c>
      <c r="C254" s="20">
        <f t="shared" si="71"/>
        <v>0</v>
      </c>
      <c r="D254" s="41">
        <f t="shared" si="60"/>
        <v>0</v>
      </c>
      <c r="E254" s="41">
        <f t="shared" si="61"/>
        <v>0</v>
      </c>
      <c r="F254" s="41">
        <f t="shared" si="62"/>
        <v>0</v>
      </c>
      <c r="G254" s="41">
        <f t="shared" si="63"/>
        <v>0</v>
      </c>
      <c r="H254" s="41">
        <f t="shared" si="64"/>
        <v>0</v>
      </c>
      <c r="I254" s="41">
        <f t="shared" si="65"/>
        <v>0</v>
      </c>
      <c r="J254" s="41">
        <f t="shared" si="66"/>
        <v>2</v>
      </c>
      <c r="K254" s="41">
        <f t="shared" si="67"/>
        <v>1</v>
      </c>
      <c r="L254" s="41">
        <f t="shared" si="68"/>
        <v>0</v>
      </c>
      <c r="M254" s="41">
        <f t="shared" si="69"/>
        <v>0</v>
      </c>
      <c r="N254" s="41">
        <f t="shared" si="70"/>
        <v>0</v>
      </c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:36" ht="13.5" customHeight="1" x14ac:dyDescent="0.25">
      <c r="B255" s="76" t="s">
        <v>43</v>
      </c>
      <c r="C255" s="20">
        <f t="shared" si="71"/>
        <v>0</v>
      </c>
      <c r="D255" s="41">
        <f t="shared" si="60"/>
        <v>0</v>
      </c>
      <c r="E255" s="41">
        <f t="shared" si="61"/>
        <v>0</v>
      </c>
      <c r="F255" s="41">
        <f t="shared" si="62"/>
        <v>0</v>
      </c>
      <c r="G255" s="41">
        <f t="shared" si="63"/>
        <v>1</v>
      </c>
      <c r="H255" s="41">
        <f t="shared" si="64"/>
        <v>0</v>
      </c>
      <c r="I255" s="41">
        <f t="shared" si="65"/>
        <v>3</v>
      </c>
      <c r="J255" s="41">
        <f t="shared" si="66"/>
        <v>0</v>
      </c>
      <c r="K255" s="41">
        <f t="shared" si="67"/>
        <v>0</v>
      </c>
      <c r="L255" s="41">
        <f t="shared" si="68"/>
        <v>2</v>
      </c>
      <c r="M255" s="41">
        <f t="shared" si="69"/>
        <v>0</v>
      </c>
      <c r="N255" s="41">
        <f t="shared" si="70"/>
        <v>0</v>
      </c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:36" ht="13.5" customHeight="1" thickBot="1" x14ac:dyDescent="0.3">
      <c r="B256" s="85" t="s">
        <v>44</v>
      </c>
      <c r="C256" s="20">
        <f t="shared" si="71"/>
        <v>0</v>
      </c>
      <c r="D256" s="41">
        <f t="shared" si="60"/>
        <v>0</v>
      </c>
      <c r="E256" s="41">
        <f t="shared" si="61"/>
        <v>0</v>
      </c>
      <c r="F256" s="41">
        <f t="shared" si="62"/>
        <v>0</v>
      </c>
      <c r="G256" s="41">
        <f t="shared" si="63"/>
        <v>0</v>
      </c>
      <c r="H256" s="41">
        <f t="shared" si="64"/>
        <v>1</v>
      </c>
      <c r="I256" s="41">
        <f t="shared" si="65"/>
        <v>2</v>
      </c>
      <c r="J256" s="41">
        <f t="shared" si="66"/>
        <v>0</v>
      </c>
      <c r="K256" s="41">
        <f t="shared" si="67"/>
        <v>0</v>
      </c>
      <c r="L256" s="41">
        <f t="shared" si="68"/>
        <v>1</v>
      </c>
      <c r="M256" s="41">
        <f t="shared" si="69"/>
        <v>0</v>
      </c>
      <c r="N256" s="41">
        <f t="shared" si="70"/>
        <v>0</v>
      </c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:36" ht="13.5" customHeight="1" thickTop="1" thickBot="1" x14ac:dyDescent="0.3">
      <c r="B257" s="52" t="s">
        <v>62</v>
      </c>
      <c r="C257" s="53">
        <f t="shared" ref="C257:J257" si="72">SUM(C233:C256)</f>
        <v>6</v>
      </c>
      <c r="D257" s="53">
        <f t="shared" si="72"/>
        <v>5</v>
      </c>
      <c r="E257" s="53">
        <f t="shared" si="72"/>
        <v>1</v>
      </c>
      <c r="F257" s="53">
        <f t="shared" si="72"/>
        <v>4</v>
      </c>
      <c r="G257" s="53">
        <f t="shared" si="72"/>
        <v>12</v>
      </c>
      <c r="H257" s="53">
        <f t="shared" si="72"/>
        <v>67</v>
      </c>
      <c r="I257" s="53">
        <f t="shared" si="72"/>
        <v>148</v>
      </c>
      <c r="J257" s="53">
        <f t="shared" si="72"/>
        <v>106</v>
      </c>
      <c r="K257" s="53">
        <f>SUM(K233:K256)</f>
        <v>76</v>
      </c>
      <c r="L257" s="53">
        <f>SUM(L233:L256)</f>
        <v>39</v>
      </c>
      <c r="M257" s="53">
        <f>SUM(M233:M256)</f>
        <v>20</v>
      </c>
      <c r="N257" s="53">
        <f>SUM(N233:N256)</f>
        <v>2</v>
      </c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:36" ht="13.5" customHeight="1" thickTop="1" x14ac:dyDescent="0.25">
      <c r="B258" s="16" t="s">
        <v>5</v>
      </c>
      <c r="C258" s="62">
        <f>C257/N260</f>
        <v>1.2345679012345678E-2</v>
      </c>
      <c r="D258" s="62">
        <f>D257/N260</f>
        <v>1.0288065843621399E-2</v>
      </c>
      <c r="E258" s="62">
        <f>E257/N260</f>
        <v>2.05761316872428E-3</v>
      </c>
      <c r="F258" s="62">
        <f>F257/N260</f>
        <v>8.23045267489712E-3</v>
      </c>
      <c r="G258" s="62">
        <f>G257/N260</f>
        <v>2.4691358024691357E-2</v>
      </c>
      <c r="H258" s="62">
        <f>H257/N260</f>
        <v>0.13786008230452676</v>
      </c>
      <c r="I258" s="62">
        <f>I257/N260</f>
        <v>0.30452674897119342</v>
      </c>
      <c r="J258" s="62">
        <f>J257/N260</f>
        <v>0.21810699588477367</v>
      </c>
      <c r="K258" s="62">
        <f>K257/N260</f>
        <v>0.15637860082304528</v>
      </c>
      <c r="L258" s="62">
        <f>L257/N260</f>
        <v>8.0246913580246909E-2</v>
      </c>
      <c r="M258" s="62">
        <f>M257/N260</f>
        <v>4.1152263374485597E-2</v>
      </c>
      <c r="N258" s="62">
        <f>N257/N260</f>
        <v>4.11522633744856E-3</v>
      </c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:36" ht="13.5" customHeight="1" thickBot="1" x14ac:dyDescent="0.3">
      <c r="B259" s="88" t="s">
        <v>63</v>
      </c>
      <c r="C259" s="63">
        <f t="shared" ref="C259:J259" si="73">C257/24</f>
        <v>0.25</v>
      </c>
      <c r="D259" s="63">
        <f t="shared" si="73"/>
        <v>0.20833333333333334</v>
      </c>
      <c r="E259" s="63">
        <f t="shared" si="73"/>
        <v>4.1666666666666664E-2</v>
      </c>
      <c r="F259" s="63">
        <f t="shared" si="73"/>
        <v>0.16666666666666666</v>
      </c>
      <c r="G259" s="63">
        <f t="shared" si="73"/>
        <v>0.5</v>
      </c>
      <c r="H259" s="63">
        <f t="shared" si="73"/>
        <v>2.7916666666666665</v>
      </c>
      <c r="I259" s="63">
        <f t="shared" si="73"/>
        <v>6.166666666666667</v>
      </c>
      <c r="J259" s="63">
        <f t="shared" si="73"/>
        <v>4.416666666666667</v>
      </c>
      <c r="K259" s="63">
        <f>K257/24</f>
        <v>3.1666666666666665</v>
      </c>
      <c r="L259" s="63">
        <f>L257/24</f>
        <v>1.625</v>
      </c>
      <c r="M259" s="63">
        <f>M257/24</f>
        <v>0.83333333333333337</v>
      </c>
      <c r="N259" s="63">
        <f>N257/24</f>
        <v>8.3333333333333329E-2</v>
      </c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:36" ht="13.8" thickTop="1" thickBot="1" x14ac:dyDescent="0.3">
      <c r="B260" s="64"/>
      <c r="C260" s="64"/>
      <c r="D260" s="64"/>
      <c r="E260" s="64"/>
      <c r="L260" s="65" t="s">
        <v>53</v>
      </c>
      <c r="M260" s="66"/>
      <c r="N260" s="67">
        <f>SUM(C233:N256)</f>
        <v>486</v>
      </c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:36" ht="4.5" customHeight="1" thickTop="1" x14ac:dyDescent="0.25">
      <c r="L261" s="3"/>
      <c r="M261" s="3"/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:36" ht="3.75" customHeight="1" x14ac:dyDescent="0.25">
      <c r="L262" s="3"/>
      <c r="M262" s="3"/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:36" ht="13.8" x14ac:dyDescent="0.25">
      <c r="B263" s="57" t="s">
        <v>64</v>
      </c>
      <c r="L263" s="3"/>
      <c r="M263" s="3"/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:36" x14ac:dyDescent="0.25">
      <c r="L264" s="3"/>
      <c r="M264" s="3"/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:36" x14ac:dyDescent="0.25">
      <c r="L265" s="3"/>
      <c r="M265" s="3"/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:36" x14ac:dyDescent="0.25">
      <c r="L266" s="3"/>
      <c r="M266" s="3"/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:36" x14ac:dyDescent="0.25">
      <c r="L267" s="3"/>
      <c r="M267" s="3"/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:36" x14ac:dyDescent="0.25">
      <c r="L268" s="3"/>
      <c r="M268" s="3"/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:36" x14ac:dyDescent="0.25">
      <c r="L269" s="3"/>
      <c r="M269" s="3"/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:36" x14ac:dyDescent="0.25">
      <c r="L270" s="3"/>
      <c r="M270" s="3"/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:36" x14ac:dyDescent="0.25">
      <c r="L271" s="3"/>
      <c r="M271" s="3"/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:36" x14ac:dyDescent="0.25">
      <c r="L272" s="3"/>
      <c r="M272" s="3"/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:36" x14ac:dyDescent="0.25">
      <c r="L273" s="3"/>
      <c r="M273" s="3"/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:36" x14ac:dyDescent="0.25">
      <c r="L274" s="3"/>
      <c r="M274" s="3"/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:36" ht="12.75" customHeight="1" x14ac:dyDescent="0.25">
      <c r="L275" s="3"/>
      <c r="M275" s="3"/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:36" ht="12.75" customHeight="1" x14ac:dyDescent="0.25">
      <c r="L276" s="3"/>
      <c r="M276" s="3"/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:36" ht="12.75" customHeight="1" x14ac:dyDescent="0.25">
      <c r="L277" s="3"/>
      <c r="M277" s="3"/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:36" ht="12.75" customHeight="1" x14ac:dyDescent="0.25">
      <c r="L278" s="3"/>
      <c r="M278" s="3"/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:36" ht="12.75" customHeight="1" x14ac:dyDescent="0.25">
      <c r="L279" s="3"/>
      <c r="M279" s="3"/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:36" ht="12.75" customHeight="1" x14ac:dyDescent="0.25">
      <c r="L280" s="3"/>
      <c r="M280" s="3"/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:36" ht="12.75" customHeight="1" x14ac:dyDescent="0.25">
      <c r="L281" s="3"/>
      <c r="M281" s="3"/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:36" ht="3.75" customHeight="1" x14ac:dyDescent="0.25">
      <c r="L282" s="3"/>
      <c r="M282" s="3"/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:36" ht="4.5" customHeight="1" x14ac:dyDescent="0.25">
      <c r="L283" s="3"/>
      <c r="M283" s="3"/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:36" ht="12.75" customHeight="1" x14ac:dyDescent="0.25">
      <c r="L284" s="3"/>
      <c r="M284" s="3"/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:36" ht="12.75" customHeight="1" x14ac:dyDescent="0.25">
      <c r="L285" s="3"/>
      <c r="M285" s="3"/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:36" ht="12.75" customHeight="1" x14ac:dyDescent="0.25">
      <c r="L286" s="3"/>
      <c r="M286" s="3"/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:36" ht="12.75" customHeight="1" x14ac:dyDescent="0.25">
      <c r="B287" s="57" t="s">
        <v>61</v>
      </c>
      <c r="G287" s="364">
        <f>AC4</f>
        <v>43725</v>
      </c>
      <c r="H287" s="364"/>
      <c r="I287" s="364"/>
      <c r="J287" s="364"/>
      <c r="L287" s="3"/>
      <c r="M287" s="3"/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:36" ht="12.75" customHeight="1" thickBot="1" x14ac:dyDescent="0.3">
      <c r="L288" s="3"/>
      <c r="M288" s="3"/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:36" ht="13.5" customHeight="1" thickTop="1" x14ac:dyDescent="0.25">
      <c r="B289" s="73">
        <f>G287</f>
        <v>43725</v>
      </c>
      <c r="C289" s="367" t="str">
        <f>C3</f>
        <v>de 0 à 30</v>
      </c>
      <c r="D289" s="365" t="str">
        <f t="shared" ref="D289:N289" si="74">D3</f>
        <v>de 30 à 40</v>
      </c>
      <c r="E289" s="365" t="str">
        <f t="shared" si="74"/>
        <v>de 40 à 50</v>
      </c>
      <c r="F289" s="365" t="str">
        <f t="shared" si="74"/>
        <v>de 50 à 60</v>
      </c>
      <c r="G289" s="365" t="str">
        <f t="shared" si="74"/>
        <v>de 60 à 70</v>
      </c>
      <c r="H289" s="365" t="str">
        <f t="shared" si="74"/>
        <v>de 70 à 80</v>
      </c>
      <c r="I289" s="365" t="str">
        <f t="shared" si="74"/>
        <v>de 80 à 90</v>
      </c>
      <c r="J289" s="365" t="str">
        <f t="shared" si="74"/>
        <v>de 90 à 100</v>
      </c>
      <c r="K289" s="365" t="str">
        <f t="shared" si="74"/>
        <v>de 100 à 110</v>
      </c>
      <c r="L289" s="365" t="str">
        <f t="shared" si="74"/>
        <v>de 110 à 120</v>
      </c>
      <c r="M289" s="365" t="str">
        <f t="shared" si="74"/>
        <v>de 120 à 130</v>
      </c>
      <c r="N289" s="365" t="str">
        <f t="shared" si="74"/>
        <v>plus de 150</v>
      </c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:36" ht="13.5" customHeight="1" thickBot="1" x14ac:dyDescent="0.3">
      <c r="B290" s="25"/>
      <c r="C290" s="368"/>
      <c r="D290" s="366"/>
      <c r="E290" s="366"/>
      <c r="F290" s="366"/>
      <c r="G290" s="366"/>
      <c r="H290" s="366"/>
      <c r="I290" s="366"/>
      <c r="J290" s="366"/>
      <c r="K290" s="366"/>
      <c r="L290" s="366"/>
      <c r="M290" s="366"/>
      <c r="N290" s="366"/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:36" ht="13.5" customHeight="1" thickTop="1" x14ac:dyDescent="0.25">
      <c r="B291" s="16" t="s">
        <v>21</v>
      </c>
      <c r="C291" s="20">
        <f>X125</f>
        <v>0</v>
      </c>
      <c r="D291" s="41">
        <f t="shared" ref="D291:D314" si="75">Y125</f>
        <v>0</v>
      </c>
      <c r="E291" s="41">
        <f t="shared" ref="E291:E314" si="76">Z125</f>
        <v>0</v>
      </c>
      <c r="F291" s="41">
        <f t="shared" ref="F291:F314" si="77">AA125</f>
        <v>0</v>
      </c>
      <c r="G291" s="41">
        <f t="shared" ref="G291:G314" si="78">AB125</f>
        <v>0</v>
      </c>
      <c r="H291" s="41">
        <f t="shared" ref="H291:H314" si="79">AC125</f>
        <v>0</v>
      </c>
      <c r="I291" s="41">
        <f t="shared" ref="I291:I314" si="80">AD125</f>
        <v>0</v>
      </c>
      <c r="J291" s="41">
        <f t="shared" ref="J291:J314" si="81">AE125</f>
        <v>0</v>
      </c>
      <c r="K291" s="41">
        <f t="shared" ref="K291:K314" si="82">AF125</f>
        <v>0</v>
      </c>
      <c r="L291" s="41">
        <f t="shared" ref="L291:L314" si="83">AG125</f>
        <v>1</v>
      </c>
      <c r="M291" s="41">
        <f t="shared" ref="M291:M314" si="84">AH125</f>
        <v>0</v>
      </c>
      <c r="N291" s="41">
        <f t="shared" ref="N291:N314" si="85">AI125</f>
        <v>0</v>
      </c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:36" ht="13.5" customHeight="1" x14ac:dyDescent="0.25">
      <c r="B292" s="16" t="s">
        <v>22</v>
      </c>
      <c r="C292" s="20">
        <f t="shared" ref="C292:C314" si="86">X126</f>
        <v>0</v>
      </c>
      <c r="D292" s="41">
        <f t="shared" si="75"/>
        <v>0</v>
      </c>
      <c r="E292" s="41">
        <f t="shared" si="76"/>
        <v>0</v>
      </c>
      <c r="F292" s="41">
        <f t="shared" si="77"/>
        <v>0</v>
      </c>
      <c r="G292" s="41">
        <f t="shared" si="78"/>
        <v>0</v>
      </c>
      <c r="H292" s="41">
        <f t="shared" si="79"/>
        <v>0</v>
      </c>
      <c r="I292" s="41">
        <f t="shared" si="80"/>
        <v>0</v>
      </c>
      <c r="J292" s="41">
        <f t="shared" si="81"/>
        <v>1</v>
      </c>
      <c r="K292" s="41">
        <f t="shared" si="82"/>
        <v>0</v>
      </c>
      <c r="L292" s="41">
        <f t="shared" si="83"/>
        <v>0</v>
      </c>
      <c r="M292" s="41">
        <f t="shared" si="84"/>
        <v>0</v>
      </c>
      <c r="N292" s="41">
        <f t="shared" si="85"/>
        <v>0</v>
      </c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:36" ht="13.5" customHeight="1" x14ac:dyDescent="0.25">
      <c r="B293" s="16" t="s">
        <v>23</v>
      </c>
      <c r="C293" s="20">
        <f t="shared" si="86"/>
        <v>0</v>
      </c>
      <c r="D293" s="41">
        <f t="shared" si="75"/>
        <v>0</v>
      </c>
      <c r="E293" s="41">
        <f t="shared" si="76"/>
        <v>0</v>
      </c>
      <c r="F293" s="41">
        <f t="shared" si="77"/>
        <v>0</v>
      </c>
      <c r="G293" s="41">
        <f t="shared" si="78"/>
        <v>0</v>
      </c>
      <c r="H293" s="41">
        <f t="shared" si="79"/>
        <v>0</v>
      </c>
      <c r="I293" s="41">
        <f t="shared" si="80"/>
        <v>0</v>
      </c>
      <c r="J293" s="41">
        <f t="shared" si="81"/>
        <v>0</v>
      </c>
      <c r="K293" s="41">
        <f t="shared" si="82"/>
        <v>0</v>
      </c>
      <c r="L293" s="41">
        <f t="shared" si="83"/>
        <v>0</v>
      </c>
      <c r="M293" s="41">
        <f t="shared" si="84"/>
        <v>0</v>
      </c>
      <c r="N293" s="41">
        <f t="shared" si="85"/>
        <v>0</v>
      </c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:36" ht="13.5" customHeight="1" x14ac:dyDescent="0.25">
      <c r="B294" s="16" t="s">
        <v>24</v>
      </c>
      <c r="C294" s="20">
        <f t="shared" si="86"/>
        <v>0</v>
      </c>
      <c r="D294" s="41">
        <f t="shared" si="75"/>
        <v>0</v>
      </c>
      <c r="E294" s="41">
        <f t="shared" si="76"/>
        <v>0</v>
      </c>
      <c r="F294" s="41">
        <f t="shared" si="77"/>
        <v>0</v>
      </c>
      <c r="G294" s="41">
        <f t="shared" si="78"/>
        <v>0</v>
      </c>
      <c r="H294" s="41">
        <f t="shared" si="79"/>
        <v>0</v>
      </c>
      <c r="I294" s="41">
        <f t="shared" si="80"/>
        <v>0</v>
      </c>
      <c r="J294" s="41">
        <f t="shared" si="81"/>
        <v>0</v>
      </c>
      <c r="K294" s="41">
        <f t="shared" si="82"/>
        <v>0</v>
      </c>
      <c r="L294" s="41">
        <f t="shared" si="83"/>
        <v>0</v>
      </c>
      <c r="M294" s="41">
        <f t="shared" si="84"/>
        <v>0</v>
      </c>
      <c r="N294" s="41">
        <f t="shared" si="85"/>
        <v>0</v>
      </c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:36" ht="13.5" customHeight="1" x14ac:dyDescent="0.25">
      <c r="B295" s="16" t="s">
        <v>25</v>
      </c>
      <c r="C295" s="20">
        <f t="shared" si="86"/>
        <v>0</v>
      </c>
      <c r="D295" s="41">
        <f t="shared" si="75"/>
        <v>0</v>
      </c>
      <c r="E295" s="41">
        <f t="shared" si="76"/>
        <v>0</v>
      </c>
      <c r="F295" s="41">
        <f t="shared" si="77"/>
        <v>0</v>
      </c>
      <c r="G295" s="41">
        <f t="shared" si="78"/>
        <v>0</v>
      </c>
      <c r="H295" s="41">
        <f t="shared" si="79"/>
        <v>5</v>
      </c>
      <c r="I295" s="41">
        <f t="shared" si="80"/>
        <v>6</v>
      </c>
      <c r="J295" s="41">
        <f t="shared" si="81"/>
        <v>8</v>
      </c>
      <c r="K295" s="41">
        <f t="shared" si="82"/>
        <v>1</v>
      </c>
      <c r="L295" s="41">
        <f t="shared" si="83"/>
        <v>1</v>
      </c>
      <c r="M295" s="41">
        <f t="shared" si="84"/>
        <v>0</v>
      </c>
      <c r="N295" s="41">
        <f t="shared" si="85"/>
        <v>0</v>
      </c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:36" ht="13.5" customHeight="1" x14ac:dyDescent="0.25">
      <c r="B296" s="16" t="s">
        <v>26</v>
      </c>
      <c r="C296" s="20">
        <f t="shared" si="86"/>
        <v>0</v>
      </c>
      <c r="D296" s="41">
        <f t="shared" si="75"/>
        <v>0</v>
      </c>
      <c r="E296" s="41">
        <f t="shared" si="76"/>
        <v>0</v>
      </c>
      <c r="F296" s="41">
        <f t="shared" si="77"/>
        <v>0</v>
      </c>
      <c r="G296" s="41">
        <f t="shared" si="78"/>
        <v>1</v>
      </c>
      <c r="H296" s="41">
        <f t="shared" si="79"/>
        <v>1</v>
      </c>
      <c r="I296" s="41">
        <f t="shared" si="80"/>
        <v>4</v>
      </c>
      <c r="J296" s="41">
        <f t="shared" si="81"/>
        <v>0</v>
      </c>
      <c r="K296" s="41">
        <f t="shared" si="82"/>
        <v>0</v>
      </c>
      <c r="L296" s="41">
        <f t="shared" si="83"/>
        <v>0</v>
      </c>
      <c r="M296" s="41">
        <f t="shared" si="84"/>
        <v>0</v>
      </c>
      <c r="N296" s="41">
        <f t="shared" si="85"/>
        <v>0</v>
      </c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:36" ht="13.5" customHeight="1" x14ac:dyDescent="0.25">
      <c r="B297" s="16" t="s">
        <v>27</v>
      </c>
      <c r="C297" s="20">
        <f t="shared" si="86"/>
        <v>2</v>
      </c>
      <c r="D297" s="41">
        <f t="shared" si="75"/>
        <v>0</v>
      </c>
      <c r="E297" s="41">
        <f t="shared" si="76"/>
        <v>0</v>
      </c>
      <c r="F297" s="41">
        <f t="shared" si="77"/>
        <v>0</v>
      </c>
      <c r="G297" s="41">
        <f t="shared" si="78"/>
        <v>1</v>
      </c>
      <c r="H297" s="41">
        <f t="shared" si="79"/>
        <v>1</v>
      </c>
      <c r="I297" s="41">
        <f t="shared" si="80"/>
        <v>1</v>
      </c>
      <c r="J297" s="41">
        <f t="shared" si="81"/>
        <v>3</v>
      </c>
      <c r="K297" s="41">
        <f t="shared" si="82"/>
        <v>1</v>
      </c>
      <c r="L297" s="41">
        <f t="shared" si="83"/>
        <v>0</v>
      </c>
      <c r="M297" s="41">
        <f t="shared" si="84"/>
        <v>1</v>
      </c>
      <c r="N297" s="41">
        <f t="shared" si="85"/>
        <v>0</v>
      </c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:36" ht="13.5" customHeight="1" x14ac:dyDescent="0.25">
      <c r="B298" s="16" t="s">
        <v>28</v>
      </c>
      <c r="C298" s="20">
        <f t="shared" si="86"/>
        <v>0</v>
      </c>
      <c r="D298" s="41">
        <f t="shared" si="75"/>
        <v>0</v>
      </c>
      <c r="E298" s="41">
        <f t="shared" si="76"/>
        <v>0</v>
      </c>
      <c r="F298" s="41">
        <f t="shared" si="77"/>
        <v>1</v>
      </c>
      <c r="G298" s="41">
        <f t="shared" si="78"/>
        <v>2</v>
      </c>
      <c r="H298" s="41">
        <f t="shared" si="79"/>
        <v>4</v>
      </c>
      <c r="I298" s="41">
        <f t="shared" si="80"/>
        <v>9</v>
      </c>
      <c r="J298" s="41">
        <f t="shared" si="81"/>
        <v>9</v>
      </c>
      <c r="K298" s="41">
        <f t="shared" si="82"/>
        <v>4</v>
      </c>
      <c r="L298" s="41">
        <f t="shared" si="83"/>
        <v>4</v>
      </c>
      <c r="M298" s="41">
        <f t="shared" si="84"/>
        <v>1</v>
      </c>
      <c r="N298" s="41">
        <f t="shared" si="85"/>
        <v>0</v>
      </c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:36" ht="13.5" customHeight="1" x14ac:dyDescent="0.25">
      <c r="B299" s="16" t="s">
        <v>29</v>
      </c>
      <c r="C299" s="20">
        <f t="shared" si="86"/>
        <v>0</v>
      </c>
      <c r="D299" s="41">
        <f t="shared" si="75"/>
        <v>0</v>
      </c>
      <c r="E299" s="41">
        <f t="shared" si="76"/>
        <v>0</v>
      </c>
      <c r="F299" s="41">
        <f t="shared" si="77"/>
        <v>0</v>
      </c>
      <c r="G299" s="41">
        <f t="shared" si="78"/>
        <v>0</v>
      </c>
      <c r="H299" s="41">
        <f t="shared" si="79"/>
        <v>11</v>
      </c>
      <c r="I299" s="41">
        <f t="shared" si="80"/>
        <v>21</v>
      </c>
      <c r="J299" s="41">
        <f t="shared" si="81"/>
        <v>12</v>
      </c>
      <c r="K299" s="41">
        <f t="shared" si="82"/>
        <v>5</v>
      </c>
      <c r="L299" s="41">
        <f t="shared" si="83"/>
        <v>7</v>
      </c>
      <c r="M299" s="41">
        <f t="shared" si="84"/>
        <v>0</v>
      </c>
      <c r="N299" s="41">
        <f t="shared" si="85"/>
        <v>0</v>
      </c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:36" ht="13.5" customHeight="1" x14ac:dyDescent="0.25">
      <c r="B300" s="16" t="s">
        <v>30</v>
      </c>
      <c r="C300" s="20">
        <f t="shared" si="86"/>
        <v>0</v>
      </c>
      <c r="D300" s="41">
        <f t="shared" si="75"/>
        <v>0</v>
      </c>
      <c r="E300" s="41">
        <f t="shared" si="76"/>
        <v>0</v>
      </c>
      <c r="F300" s="41">
        <f t="shared" si="77"/>
        <v>0</v>
      </c>
      <c r="G300" s="41">
        <f t="shared" si="78"/>
        <v>0</v>
      </c>
      <c r="H300" s="41">
        <f t="shared" si="79"/>
        <v>4</v>
      </c>
      <c r="I300" s="41">
        <f t="shared" si="80"/>
        <v>10</v>
      </c>
      <c r="J300" s="41">
        <f t="shared" si="81"/>
        <v>6</v>
      </c>
      <c r="K300" s="41">
        <f t="shared" si="82"/>
        <v>7</v>
      </c>
      <c r="L300" s="41">
        <f t="shared" si="83"/>
        <v>2</v>
      </c>
      <c r="M300" s="41">
        <f t="shared" si="84"/>
        <v>3</v>
      </c>
      <c r="N300" s="41">
        <f t="shared" si="85"/>
        <v>0</v>
      </c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:36" ht="13.5" customHeight="1" x14ac:dyDescent="0.25">
      <c r="B301" s="16" t="s">
        <v>31</v>
      </c>
      <c r="C301" s="20">
        <f t="shared" si="86"/>
        <v>0</v>
      </c>
      <c r="D301" s="41">
        <f t="shared" si="75"/>
        <v>0</v>
      </c>
      <c r="E301" s="41">
        <f t="shared" si="76"/>
        <v>0</v>
      </c>
      <c r="F301" s="41">
        <f t="shared" si="77"/>
        <v>0</v>
      </c>
      <c r="G301" s="41">
        <f t="shared" si="78"/>
        <v>2</v>
      </c>
      <c r="H301" s="41">
        <f t="shared" si="79"/>
        <v>7</v>
      </c>
      <c r="I301" s="41">
        <f t="shared" si="80"/>
        <v>14</v>
      </c>
      <c r="J301" s="41">
        <f t="shared" si="81"/>
        <v>6</v>
      </c>
      <c r="K301" s="41">
        <f t="shared" si="82"/>
        <v>1</v>
      </c>
      <c r="L301" s="41">
        <f t="shared" si="83"/>
        <v>1</v>
      </c>
      <c r="M301" s="41">
        <f t="shared" si="84"/>
        <v>0</v>
      </c>
      <c r="N301" s="41">
        <f t="shared" si="85"/>
        <v>0</v>
      </c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:36" ht="13.5" customHeight="1" x14ac:dyDescent="0.25">
      <c r="B302" s="16" t="s">
        <v>32</v>
      </c>
      <c r="C302" s="20">
        <f t="shared" si="86"/>
        <v>0</v>
      </c>
      <c r="D302" s="41">
        <f t="shared" si="75"/>
        <v>1</v>
      </c>
      <c r="E302" s="41">
        <f t="shared" si="76"/>
        <v>1</v>
      </c>
      <c r="F302" s="41">
        <f t="shared" si="77"/>
        <v>0</v>
      </c>
      <c r="G302" s="41">
        <f t="shared" si="78"/>
        <v>3</v>
      </c>
      <c r="H302" s="41">
        <f t="shared" si="79"/>
        <v>7</v>
      </c>
      <c r="I302" s="41">
        <f t="shared" si="80"/>
        <v>4</v>
      </c>
      <c r="J302" s="41">
        <f t="shared" si="81"/>
        <v>6</v>
      </c>
      <c r="K302" s="41">
        <f t="shared" si="82"/>
        <v>1</v>
      </c>
      <c r="L302" s="41">
        <f t="shared" si="83"/>
        <v>0</v>
      </c>
      <c r="M302" s="41">
        <f t="shared" si="84"/>
        <v>4</v>
      </c>
      <c r="N302" s="41">
        <f t="shared" si="85"/>
        <v>0</v>
      </c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:36" ht="13.5" customHeight="1" x14ac:dyDescent="0.25">
      <c r="B303" s="16" t="s">
        <v>33</v>
      </c>
      <c r="C303" s="20">
        <f t="shared" si="86"/>
        <v>0</v>
      </c>
      <c r="D303" s="41">
        <f t="shared" si="75"/>
        <v>0</v>
      </c>
      <c r="E303" s="41">
        <f t="shared" si="76"/>
        <v>0</v>
      </c>
      <c r="F303" s="41">
        <f t="shared" si="77"/>
        <v>1</v>
      </c>
      <c r="G303" s="41">
        <f t="shared" si="78"/>
        <v>0</v>
      </c>
      <c r="H303" s="41">
        <f t="shared" si="79"/>
        <v>1</v>
      </c>
      <c r="I303" s="41">
        <f t="shared" si="80"/>
        <v>11</v>
      </c>
      <c r="J303" s="41">
        <f t="shared" si="81"/>
        <v>8</v>
      </c>
      <c r="K303" s="41">
        <f t="shared" si="82"/>
        <v>3</v>
      </c>
      <c r="L303" s="41">
        <f t="shared" si="83"/>
        <v>3</v>
      </c>
      <c r="M303" s="41">
        <f t="shared" si="84"/>
        <v>2</v>
      </c>
      <c r="N303" s="41">
        <f t="shared" si="85"/>
        <v>0</v>
      </c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:36" ht="13.5" customHeight="1" x14ac:dyDescent="0.25">
      <c r="B304" s="16" t="s">
        <v>34</v>
      </c>
      <c r="C304" s="20">
        <f t="shared" si="86"/>
        <v>0</v>
      </c>
      <c r="D304" s="41">
        <f t="shared" si="75"/>
        <v>0</v>
      </c>
      <c r="E304" s="41">
        <f t="shared" si="76"/>
        <v>0</v>
      </c>
      <c r="F304" s="41">
        <f t="shared" si="77"/>
        <v>0</v>
      </c>
      <c r="G304" s="41">
        <f t="shared" si="78"/>
        <v>3</v>
      </c>
      <c r="H304" s="41">
        <f t="shared" si="79"/>
        <v>5</v>
      </c>
      <c r="I304" s="41">
        <f t="shared" si="80"/>
        <v>10</v>
      </c>
      <c r="J304" s="41">
        <f t="shared" si="81"/>
        <v>3</v>
      </c>
      <c r="K304" s="41">
        <f t="shared" si="82"/>
        <v>3</v>
      </c>
      <c r="L304" s="41">
        <f t="shared" si="83"/>
        <v>3</v>
      </c>
      <c r="M304" s="41">
        <f t="shared" si="84"/>
        <v>0</v>
      </c>
      <c r="N304" s="41">
        <f t="shared" si="85"/>
        <v>0</v>
      </c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:36" ht="13.5" customHeight="1" x14ac:dyDescent="0.25">
      <c r="B305" s="16" t="s">
        <v>35</v>
      </c>
      <c r="C305" s="20">
        <f t="shared" si="86"/>
        <v>0</v>
      </c>
      <c r="D305" s="41">
        <f t="shared" si="75"/>
        <v>0</v>
      </c>
      <c r="E305" s="41">
        <f t="shared" si="76"/>
        <v>0</v>
      </c>
      <c r="F305" s="41">
        <f t="shared" si="77"/>
        <v>0</v>
      </c>
      <c r="G305" s="41">
        <f t="shared" si="78"/>
        <v>0</v>
      </c>
      <c r="H305" s="41">
        <f t="shared" si="79"/>
        <v>2</v>
      </c>
      <c r="I305" s="41">
        <f t="shared" si="80"/>
        <v>4</v>
      </c>
      <c r="J305" s="41">
        <f t="shared" si="81"/>
        <v>4</v>
      </c>
      <c r="K305" s="41">
        <f t="shared" si="82"/>
        <v>2</v>
      </c>
      <c r="L305" s="41">
        <f t="shared" si="83"/>
        <v>1</v>
      </c>
      <c r="M305" s="41">
        <f t="shared" si="84"/>
        <v>5</v>
      </c>
      <c r="N305" s="41">
        <f t="shared" si="85"/>
        <v>0</v>
      </c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:36" ht="13.5" customHeight="1" x14ac:dyDescent="0.25">
      <c r="B306" s="16" t="s">
        <v>36</v>
      </c>
      <c r="C306" s="20">
        <f t="shared" si="86"/>
        <v>0</v>
      </c>
      <c r="D306" s="41">
        <f t="shared" si="75"/>
        <v>0</v>
      </c>
      <c r="E306" s="41">
        <f t="shared" si="76"/>
        <v>0</v>
      </c>
      <c r="F306" s="41">
        <f t="shared" si="77"/>
        <v>0</v>
      </c>
      <c r="G306" s="41">
        <f t="shared" si="78"/>
        <v>2</v>
      </c>
      <c r="H306" s="41">
        <f t="shared" si="79"/>
        <v>5</v>
      </c>
      <c r="I306" s="41">
        <f t="shared" si="80"/>
        <v>8</v>
      </c>
      <c r="J306" s="41">
        <f t="shared" si="81"/>
        <v>3</v>
      </c>
      <c r="K306" s="41">
        <f t="shared" si="82"/>
        <v>5</v>
      </c>
      <c r="L306" s="41">
        <f t="shared" si="83"/>
        <v>1</v>
      </c>
      <c r="M306" s="41">
        <f t="shared" si="84"/>
        <v>0</v>
      </c>
      <c r="N306" s="41">
        <f t="shared" si="85"/>
        <v>0</v>
      </c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:36" ht="13.5" customHeight="1" x14ac:dyDescent="0.25">
      <c r="B307" s="16" t="s">
        <v>37</v>
      </c>
      <c r="C307" s="20">
        <f t="shared" si="86"/>
        <v>1</v>
      </c>
      <c r="D307" s="41">
        <f t="shared" si="75"/>
        <v>1</v>
      </c>
      <c r="E307" s="41">
        <f t="shared" si="76"/>
        <v>0</v>
      </c>
      <c r="F307" s="41">
        <f t="shared" si="77"/>
        <v>0</v>
      </c>
      <c r="G307" s="41">
        <f t="shared" si="78"/>
        <v>1</v>
      </c>
      <c r="H307" s="41">
        <f t="shared" si="79"/>
        <v>6</v>
      </c>
      <c r="I307" s="41">
        <f t="shared" si="80"/>
        <v>14</v>
      </c>
      <c r="J307" s="41">
        <f t="shared" si="81"/>
        <v>3</v>
      </c>
      <c r="K307" s="41">
        <f t="shared" si="82"/>
        <v>6</v>
      </c>
      <c r="L307" s="41">
        <f t="shared" si="83"/>
        <v>0</v>
      </c>
      <c r="M307" s="41">
        <f t="shared" si="84"/>
        <v>0</v>
      </c>
      <c r="N307" s="41">
        <f t="shared" si="85"/>
        <v>0</v>
      </c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:36" ht="13.5" customHeight="1" x14ac:dyDescent="0.25">
      <c r="B308" s="16" t="s">
        <v>38</v>
      </c>
      <c r="C308" s="20">
        <f t="shared" si="86"/>
        <v>0</v>
      </c>
      <c r="D308" s="41">
        <f t="shared" si="75"/>
        <v>0</v>
      </c>
      <c r="E308" s="41">
        <f t="shared" si="76"/>
        <v>0</v>
      </c>
      <c r="F308" s="41">
        <f t="shared" si="77"/>
        <v>2</v>
      </c>
      <c r="G308" s="41">
        <f t="shared" si="78"/>
        <v>0</v>
      </c>
      <c r="H308" s="41">
        <f t="shared" si="79"/>
        <v>5</v>
      </c>
      <c r="I308" s="41">
        <f t="shared" si="80"/>
        <v>14</v>
      </c>
      <c r="J308" s="41">
        <f t="shared" si="81"/>
        <v>11</v>
      </c>
      <c r="K308" s="41">
        <f t="shared" si="82"/>
        <v>4</v>
      </c>
      <c r="L308" s="41">
        <f t="shared" si="83"/>
        <v>5</v>
      </c>
      <c r="M308" s="41">
        <f t="shared" si="84"/>
        <v>2</v>
      </c>
      <c r="N308" s="41">
        <f t="shared" si="85"/>
        <v>0</v>
      </c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:36" ht="13.5" customHeight="1" x14ac:dyDescent="0.25">
      <c r="B309" s="16" t="s">
        <v>39</v>
      </c>
      <c r="C309" s="20">
        <f t="shared" si="86"/>
        <v>1</v>
      </c>
      <c r="D309" s="41">
        <f t="shared" si="75"/>
        <v>0</v>
      </c>
      <c r="E309" s="41">
        <f t="shared" si="76"/>
        <v>0</v>
      </c>
      <c r="F309" s="41">
        <f t="shared" si="77"/>
        <v>0</v>
      </c>
      <c r="G309" s="41">
        <f t="shared" si="78"/>
        <v>0</v>
      </c>
      <c r="H309" s="41">
        <f t="shared" si="79"/>
        <v>6</v>
      </c>
      <c r="I309" s="41">
        <f t="shared" si="80"/>
        <v>10</v>
      </c>
      <c r="J309" s="41">
        <f t="shared" si="81"/>
        <v>13</v>
      </c>
      <c r="K309" s="41">
        <f t="shared" si="82"/>
        <v>5</v>
      </c>
      <c r="L309" s="41">
        <f t="shared" si="83"/>
        <v>1</v>
      </c>
      <c r="M309" s="41">
        <f t="shared" si="84"/>
        <v>3</v>
      </c>
      <c r="N309" s="41">
        <f t="shared" si="85"/>
        <v>0</v>
      </c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:36" ht="13.5" customHeight="1" x14ac:dyDescent="0.25">
      <c r="B310" s="16" t="s">
        <v>40</v>
      </c>
      <c r="C310" s="20">
        <f t="shared" si="86"/>
        <v>0</v>
      </c>
      <c r="D310" s="41">
        <f t="shared" si="75"/>
        <v>0</v>
      </c>
      <c r="E310" s="41">
        <f t="shared" si="76"/>
        <v>0</v>
      </c>
      <c r="F310" s="41">
        <f t="shared" si="77"/>
        <v>0</v>
      </c>
      <c r="G310" s="41">
        <f t="shared" si="78"/>
        <v>0</v>
      </c>
      <c r="H310" s="41">
        <f t="shared" si="79"/>
        <v>2</v>
      </c>
      <c r="I310" s="41">
        <f t="shared" si="80"/>
        <v>2</v>
      </c>
      <c r="J310" s="41">
        <f t="shared" si="81"/>
        <v>7</v>
      </c>
      <c r="K310" s="41">
        <f t="shared" si="82"/>
        <v>2</v>
      </c>
      <c r="L310" s="41">
        <f t="shared" si="83"/>
        <v>3</v>
      </c>
      <c r="M310" s="41">
        <f t="shared" si="84"/>
        <v>1</v>
      </c>
      <c r="N310" s="41">
        <f t="shared" si="85"/>
        <v>0</v>
      </c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:36" ht="13.5" customHeight="1" x14ac:dyDescent="0.25">
      <c r="B311" s="16" t="s">
        <v>41</v>
      </c>
      <c r="C311" s="20">
        <f t="shared" si="86"/>
        <v>0</v>
      </c>
      <c r="D311" s="41">
        <f t="shared" si="75"/>
        <v>0</v>
      </c>
      <c r="E311" s="41">
        <f t="shared" si="76"/>
        <v>1</v>
      </c>
      <c r="F311" s="41">
        <f t="shared" si="77"/>
        <v>1</v>
      </c>
      <c r="G311" s="41">
        <f t="shared" si="78"/>
        <v>0</v>
      </c>
      <c r="H311" s="41">
        <f t="shared" si="79"/>
        <v>6</v>
      </c>
      <c r="I311" s="41">
        <f t="shared" si="80"/>
        <v>3</v>
      </c>
      <c r="J311" s="41">
        <f t="shared" si="81"/>
        <v>3</v>
      </c>
      <c r="K311" s="41">
        <f t="shared" si="82"/>
        <v>3</v>
      </c>
      <c r="L311" s="41">
        <f t="shared" si="83"/>
        <v>0</v>
      </c>
      <c r="M311" s="41">
        <f t="shared" si="84"/>
        <v>1</v>
      </c>
      <c r="N311" s="41">
        <f t="shared" si="85"/>
        <v>0</v>
      </c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:36" ht="13.5" customHeight="1" x14ac:dyDescent="0.25">
      <c r="B312" s="16" t="s">
        <v>42</v>
      </c>
      <c r="C312" s="20">
        <f t="shared" si="86"/>
        <v>0</v>
      </c>
      <c r="D312" s="41">
        <f t="shared" si="75"/>
        <v>0</v>
      </c>
      <c r="E312" s="41">
        <f t="shared" si="76"/>
        <v>0</v>
      </c>
      <c r="F312" s="41">
        <f t="shared" si="77"/>
        <v>0</v>
      </c>
      <c r="G312" s="41">
        <f t="shared" si="78"/>
        <v>0</v>
      </c>
      <c r="H312" s="41">
        <f t="shared" si="79"/>
        <v>0</v>
      </c>
      <c r="I312" s="41">
        <f t="shared" si="80"/>
        <v>2</v>
      </c>
      <c r="J312" s="41">
        <f t="shared" si="81"/>
        <v>2</v>
      </c>
      <c r="K312" s="41">
        <f t="shared" si="82"/>
        <v>3</v>
      </c>
      <c r="L312" s="41">
        <f t="shared" si="83"/>
        <v>1</v>
      </c>
      <c r="M312" s="41">
        <f t="shared" si="84"/>
        <v>0</v>
      </c>
      <c r="N312" s="41">
        <f t="shared" si="85"/>
        <v>0</v>
      </c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:36" ht="13.5" customHeight="1" x14ac:dyDescent="0.25">
      <c r="B313" s="76" t="s">
        <v>43</v>
      </c>
      <c r="C313" s="20">
        <f t="shared" si="86"/>
        <v>0</v>
      </c>
      <c r="D313" s="41">
        <f t="shared" si="75"/>
        <v>0</v>
      </c>
      <c r="E313" s="41">
        <f t="shared" si="76"/>
        <v>0</v>
      </c>
      <c r="F313" s="41">
        <f t="shared" si="77"/>
        <v>0</v>
      </c>
      <c r="G313" s="41">
        <f t="shared" si="78"/>
        <v>1</v>
      </c>
      <c r="H313" s="41">
        <f t="shared" si="79"/>
        <v>1</v>
      </c>
      <c r="I313" s="41">
        <f t="shared" si="80"/>
        <v>0</v>
      </c>
      <c r="J313" s="41">
        <f t="shared" si="81"/>
        <v>2</v>
      </c>
      <c r="K313" s="41">
        <f t="shared" si="82"/>
        <v>0</v>
      </c>
      <c r="L313" s="41">
        <f t="shared" si="83"/>
        <v>0</v>
      </c>
      <c r="M313" s="41">
        <f t="shared" si="84"/>
        <v>0</v>
      </c>
      <c r="N313" s="41">
        <f t="shared" si="85"/>
        <v>0</v>
      </c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:36" ht="13.5" customHeight="1" thickBot="1" x14ac:dyDescent="0.3">
      <c r="B314" s="85" t="s">
        <v>44</v>
      </c>
      <c r="C314" s="20">
        <f t="shared" si="86"/>
        <v>0</v>
      </c>
      <c r="D314" s="41">
        <f t="shared" si="75"/>
        <v>0</v>
      </c>
      <c r="E314" s="41">
        <f t="shared" si="76"/>
        <v>0</v>
      </c>
      <c r="F314" s="41">
        <f t="shared" si="77"/>
        <v>0</v>
      </c>
      <c r="G314" s="41">
        <f t="shared" si="78"/>
        <v>0</v>
      </c>
      <c r="H314" s="41">
        <f t="shared" si="79"/>
        <v>0</v>
      </c>
      <c r="I314" s="41">
        <f t="shared" si="80"/>
        <v>0</v>
      </c>
      <c r="J314" s="41">
        <f t="shared" si="81"/>
        <v>0</v>
      </c>
      <c r="K314" s="41">
        <f t="shared" si="82"/>
        <v>0</v>
      </c>
      <c r="L314" s="41">
        <f t="shared" si="83"/>
        <v>0</v>
      </c>
      <c r="M314" s="41">
        <f t="shared" si="84"/>
        <v>0</v>
      </c>
      <c r="N314" s="41">
        <f t="shared" si="85"/>
        <v>0</v>
      </c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:36" ht="13.5" customHeight="1" thickTop="1" thickBot="1" x14ac:dyDescent="0.3">
      <c r="B315" s="52" t="s">
        <v>62</v>
      </c>
      <c r="C315" s="53">
        <f t="shared" ref="C315:J315" si="87">SUM(C291:C314)</f>
        <v>4</v>
      </c>
      <c r="D315" s="53">
        <f t="shared" si="87"/>
        <v>2</v>
      </c>
      <c r="E315" s="53">
        <f t="shared" si="87"/>
        <v>2</v>
      </c>
      <c r="F315" s="53">
        <f t="shared" si="87"/>
        <v>5</v>
      </c>
      <c r="G315" s="53">
        <f t="shared" si="87"/>
        <v>16</v>
      </c>
      <c r="H315" s="53">
        <f t="shared" si="87"/>
        <v>79</v>
      </c>
      <c r="I315" s="53">
        <f t="shared" si="87"/>
        <v>147</v>
      </c>
      <c r="J315" s="53">
        <f t="shared" si="87"/>
        <v>110</v>
      </c>
      <c r="K315" s="53">
        <f>SUM(K291:K314)</f>
        <v>56</v>
      </c>
      <c r="L315" s="53">
        <f>SUM(L291:L314)</f>
        <v>34</v>
      </c>
      <c r="M315" s="53">
        <f>SUM(M291:M314)</f>
        <v>23</v>
      </c>
      <c r="N315" s="53">
        <f>SUM(N291:N314)</f>
        <v>0</v>
      </c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:36" ht="13.5" customHeight="1" thickTop="1" x14ac:dyDescent="0.25">
      <c r="B316" s="16" t="s">
        <v>5</v>
      </c>
      <c r="C316" s="62">
        <f>C315/N318</f>
        <v>8.368200836820083E-3</v>
      </c>
      <c r="D316" s="62">
        <f>D315/N318</f>
        <v>4.1841004184100415E-3</v>
      </c>
      <c r="E316" s="62">
        <f>E315/N318</f>
        <v>4.1841004184100415E-3</v>
      </c>
      <c r="F316" s="62">
        <f>F315/N318</f>
        <v>1.0460251046025104E-2</v>
      </c>
      <c r="G316" s="62">
        <f>G315/N318</f>
        <v>3.3472803347280332E-2</v>
      </c>
      <c r="H316" s="62">
        <f>H315/N318</f>
        <v>0.16527196652719664</v>
      </c>
      <c r="I316" s="62">
        <f>I315/N318</f>
        <v>0.30753138075313807</v>
      </c>
      <c r="J316" s="62">
        <f>J315/N318</f>
        <v>0.23012552301255229</v>
      </c>
      <c r="K316" s="62">
        <f>K315/N318</f>
        <v>0.11715481171548117</v>
      </c>
      <c r="L316" s="62">
        <f>L315/N318</f>
        <v>7.1129707112970716E-2</v>
      </c>
      <c r="M316" s="62">
        <f>M315/N318</f>
        <v>4.8117154811715482E-2</v>
      </c>
      <c r="N316" s="62">
        <f>N315/N318</f>
        <v>0</v>
      </c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:36" ht="13.5" customHeight="1" thickBot="1" x14ac:dyDescent="0.3">
      <c r="B317" s="25" t="s">
        <v>63</v>
      </c>
      <c r="C317" s="63">
        <f t="shared" ref="C317:J317" si="88">C315/24</f>
        <v>0.16666666666666666</v>
      </c>
      <c r="D317" s="63">
        <f t="shared" si="88"/>
        <v>8.3333333333333329E-2</v>
      </c>
      <c r="E317" s="63">
        <f t="shared" si="88"/>
        <v>8.3333333333333329E-2</v>
      </c>
      <c r="F317" s="63">
        <f t="shared" si="88"/>
        <v>0.20833333333333334</v>
      </c>
      <c r="G317" s="63">
        <f t="shared" si="88"/>
        <v>0.66666666666666663</v>
      </c>
      <c r="H317" s="63">
        <f t="shared" si="88"/>
        <v>3.2916666666666665</v>
      </c>
      <c r="I317" s="63">
        <f t="shared" si="88"/>
        <v>6.125</v>
      </c>
      <c r="J317" s="63">
        <f t="shared" si="88"/>
        <v>4.583333333333333</v>
      </c>
      <c r="K317" s="63">
        <f>K315/24</f>
        <v>2.3333333333333335</v>
      </c>
      <c r="L317" s="63">
        <f>L315/24</f>
        <v>1.4166666666666667</v>
      </c>
      <c r="M317" s="63">
        <f>M315/24</f>
        <v>0.95833333333333337</v>
      </c>
      <c r="N317" s="63">
        <f>N315/24</f>
        <v>0</v>
      </c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:36" ht="12.75" customHeight="1" thickTop="1" thickBot="1" x14ac:dyDescent="0.3">
      <c r="B318" s="64"/>
      <c r="C318" s="64"/>
      <c r="D318" s="64"/>
      <c r="E318" s="64"/>
      <c r="L318" s="65" t="s">
        <v>53</v>
      </c>
      <c r="M318" s="66"/>
      <c r="N318" s="67">
        <f>SUM(C291:N314)</f>
        <v>478</v>
      </c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:36" ht="3" customHeight="1" thickTop="1" x14ac:dyDescent="0.25">
      <c r="L319" s="3"/>
      <c r="M319" s="3"/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:36" ht="2.25" customHeight="1" x14ac:dyDescent="0.25">
      <c r="L320" s="3"/>
      <c r="M320" s="3"/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:36" ht="12.75" customHeight="1" x14ac:dyDescent="0.25">
      <c r="B321" s="57" t="s">
        <v>64</v>
      </c>
      <c r="L321" s="3"/>
      <c r="M321" s="3"/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:36" ht="12.75" customHeight="1" x14ac:dyDescent="0.25">
      <c r="L322" s="3"/>
      <c r="M322" s="3"/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:36" ht="12.75" customHeight="1" x14ac:dyDescent="0.25">
      <c r="L323" s="3"/>
      <c r="M323" s="3"/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:36" ht="12.75" customHeight="1" x14ac:dyDescent="0.25">
      <c r="L324" s="3"/>
      <c r="M324" s="3"/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:36" ht="12.75" customHeight="1" x14ac:dyDescent="0.25">
      <c r="L325" s="3"/>
      <c r="M325" s="3"/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:36" ht="12.75" customHeight="1" x14ac:dyDescent="0.25">
      <c r="L326" s="3"/>
      <c r="M326" s="3"/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:36" ht="12.75" customHeight="1" x14ac:dyDescent="0.25">
      <c r="L327" s="3"/>
      <c r="M327" s="3"/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:36" ht="12.75" customHeight="1" x14ac:dyDescent="0.25">
      <c r="L328" s="3"/>
      <c r="M328" s="3"/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:36" ht="12.75" customHeight="1" x14ac:dyDescent="0.25">
      <c r="L329" s="3"/>
      <c r="M329" s="3"/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:36" ht="12.75" customHeight="1" x14ac:dyDescent="0.25">
      <c r="L330" s="3"/>
      <c r="M330" s="3"/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:36" ht="12.75" customHeight="1" x14ac:dyDescent="0.25">
      <c r="L331" s="3"/>
      <c r="M331" s="3"/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:36" ht="12.75" customHeight="1" x14ac:dyDescent="0.25">
      <c r="L332" s="3"/>
      <c r="M332" s="3"/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:36" ht="12.75" customHeight="1" x14ac:dyDescent="0.25">
      <c r="L333" s="3"/>
      <c r="M333" s="3"/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:36" ht="12.75" customHeight="1" x14ac:dyDescent="0.25">
      <c r="L334" s="3"/>
      <c r="M334" s="3"/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:36" ht="12.75" customHeight="1" x14ac:dyDescent="0.25">
      <c r="L335" s="3"/>
      <c r="M335" s="3"/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:36" ht="12.75" customHeight="1" x14ac:dyDescent="0.25">
      <c r="L336" s="3"/>
      <c r="M336" s="3"/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:36" ht="12.75" customHeight="1" x14ac:dyDescent="0.25">
      <c r="L337" s="3"/>
      <c r="M337" s="3"/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:36" ht="12.75" customHeight="1" x14ac:dyDescent="0.25">
      <c r="L338" s="3"/>
      <c r="M338" s="3"/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:36" ht="12.75" customHeight="1" x14ac:dyDescent="0.25">
      <c r="L339" s="3"/>
      <c r="M339" s="3"/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:36" ht="12.75" customHeight="1" x14ac:dyDescent="0.25">
      <c r="L340" s="3"/>
      <c r="M340" s="3"/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:36" ht="1.5" customHeight="1" x14ac:dyDescent="0.25">
      <c r="L341" s="3"/>
      <c r="M341" s="3"/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:36" ht="12.75" customHeight="1" x14ac:dyDescent="0.25">
      <c r="L342" s="3"/>
      <c r="M342" s="3"/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:36" ht="12.75" customHeight="1" x14ac:dyDescent="0.25">
      <c r="L343" s="3"/>
      <c r="M343" s="3"/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:36" ht="12.75" customHeight="1" x14ac:dyDescent="0.25">
      <c r="L344" s="3"/>
      <c r="M344" s="3"/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:36" ht="12.75" customHeight="1" x14ac:dyDescent="0.25">
      <c r="B345" s="57" t="s">
        <v>61</v>
      </c>
      <c r="G345" s="364">
        <f>AD4</f>
        <v>43726</v>
      </c>
      <c r="H345" s="364"/>
      <c r="I345" s="364"/>
      <c r="J345" s="364"/>
      <c r="L345" s="3"/>
      <c r="M345" s="3"/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:36" ht="12.75" customHeight="1" thickBot="1" x14ac:dyDescent="0.3">
      <c r="L346" s="3"/>
      <c r="M346" s="3"/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:36" ht="13.5" customHeight="1" thickTop="1" x14ac:dyDescent="0.25">
      <c r="B347" s="73">
        <f>G345</f>
        <v>43726</v>
      </c>
      <c r="C347" s="367" t="str">
        <f>C3</f>
        <v>de 0 à 30</v>
      </c>
      <c r="D347" s="365" t="str">
        <f t="shared" ref="D347:N347" si="89">D3</f>
        <v>de 30 à 40</v>
      </c>
      <c r="E347" s="365" t="str">
        <f t="shared" si="89"/>
        <v>de 40 à 50</v>
      </c>
      <c r="F347" s="365" t="str">
        <f t="shared" si="89"/>
        <v>de 50 à 60</v>
      </c>
      <c r="G347" s="365" t="str">
        <f t="shared" si="89"/>
        <v>de 60 à 70</v>
      </c>
      <c r="H347" s="365" t="str">
        <f t="shared" si="89"/>
        <v>de 70 à 80</v>
      </c>
      <c r="I347" s="365" t="str">
        <f t="shared" si="89"/>
        <v>de 80 à 90</v>
      </c>
      <c r="J347" s="365" t="str">
        <f t="shared" si="89"/>
        <v>de 90 à 100</v>
      </c>
      <c r="K347" s="365" t="str">
        <f t="shared" si="89"/>
        <v>de 100 à 110</v>
      </c>
      <c r="L347" s="365" t="str">
        <f t="shared" si="89"/>
        <v>de 110 à 120</v>
      </c>
      <c r="M347" s="365" t="str">
        <f t="shared" si="89"/>
        <v>de 120 à 130</v>
      </c>
      <c r="N347" s="365" t="str">
        <f t="shared" si="89"/>
        <v>plus de 150</v>
      </c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:36" ht="13.5" customHeight="1" thickBot="1" x14ac:dyDescent="0.3">
      <c r="B348" s="25"/>
      <c r="C348" s="368"/>
      <c r="D348" s="366"/>
      <c r="E348" s="366"/>
      <c r="F348" s="366"/>
      <c r="G348" s="366"/>
      <c r="H348" s="366"/>
      <c r="I348" s="366"/>
      <c r="J348" s="366"/>
      <c r="K348" s="366"/>
      <c r="L348" s="366"/>
      <c r="M348" s="366"/>
      <c r="N348" s="366"/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:36" ht="13.5" customHeight="1" thickTop="1" x14ac:dyDescent="0.25">
      <c r="B349" s="16" t="s">
        <v>21</v>
      </c>
      <c r="C349" s="20">
        <f>X149</f>
        <v>0</v>
      </c>
      <c r="D349" s="41">
        <f t="shared" ref="D349:D372" si="90">Y149</f>
        <v>0</v>
      </c>
      <c r="E349" s="41">
        <f t="shared" ref="E349:E372" si="91">Z149</f>
        <v>0</v>
      </c>
      <c r="F349" s="41">
        <f t="shared" ref="F349:F372" si="92">AA149</f>
        <v>1</v>
      </c>
      <c r="G349" s="41">
        <f t="shared" ref="G349:G372" si="93">AB149</f>
        <v>0</v>
      </c>
      <c r="H349" s="41">
        <f t="shared" ref="H349:H372" si="94">AC149</f>
        <v>0</v>
      </c>
      <c r="I349" s="41">
        <f t="shared" ref="I349:I372" si="95">AD149</f>
        <v>1</v>
      </c>
      <c r="J349" s="41">
        <f t="shared" ref="J349:J372" si="96">AE149</f>
        <v>0</v>
      </c>
      <c r="K349" s="41">
        <f t="shared" ref="K349:K372" si="97">AF149</f>
        <v>0</v>
      </c>
      <c r="L349" s="41">
        <f t="shared" ref="L349:L372" si="98">AG149</f>
        <v>0</v>
      </c>
      <c r="M349" s="41">
        <f t="shared" ref="M349:M372" si="99">AH149</f>
        <v>0</v>
      </c>
      <c r="N349" s="41">
        <f t="shared" ref="N349:N372" si="100">AI149</f>
        <v>0</v>
      </c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:36" ht="13.5" customHeight="1" x14ac:dyDescent="0.25">
      <c r="B350" s="16" t="s">
        <v>22</v>
      </c>
      <c r="C350" s="20">
        <f t="shared" ref="C350:C372" si="101">X150</f>
        <v>0</v>
      </c>
      <c r="D350" s="41">
        <f t="shared" si="90"/>
        <v>0</v>
      </c>
      <c r="E350" s="41">
        <f t="shared" si="91"/>
        <v>0</v>
      </c>
      <c r="F350" s="41">
        <f t="shared" si="92"/>
        <v>0</v>
      </c>
      <c r="G350" s="41">
        <f t="shared" si="93"/>
        <v>0</v>
      </c>
      <c r="H350" s="41">
        <f t="shared" si="94"/>
        <v>1</v>
      </c>
      <c r="I350" s="41">
        <f t="shared" si="95"/>
        <v>0</v>
      </c>
      <c r="J350" s="41">
        <f t="shared" si="96"/>
        <v>0</v>
      </c>
      <c r="K350" s="41">
        <f t="shared" si="97"/>
        <v>0</v>
      </c>
      <c r="L350" s="41">
        <f t="shared" si="98"/>
        <v>0</v>
      </c>
      <c r="M350" s="41">
        <f t="shared" si="99"/>
        <v>0</v>
      </c>
      <c r="N350" s="41">
        <f t="shared" si="100"/>
        <v>0</v>
      </c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:36" ht="13.5" customHeight="1" x14ac:dyDescent="0.25">
      <c r="B351" s="16" t="s">
        <v>23</v>
      </c>
      <c r="C351" s="20">
        <f t="shared" si="101"/>
        <v>0</v>
      </c>
      <c r="D351" s="41">
        <f t="shared" si="90"/>
        <v>0</v>
      </c>
      <c r="E351" s="41">
        <f t="shared" si="91"/>
        <v>2</v>
      </c>
      <c r="F351" s="41">
        <f t="shared" si="92"/>
        <v>0</v>
      </c>
      <c r="G351" s="41">
        <f t="shared" si="93"/>
        <v>0</v>
      </c>
      <c r="H351" s="41">
        <f t="shared" si="94"/>
        <v>1</v>
      </c>
      <c r="I351" s="41">
        <f t="shared" si="95"/>
        <v>0</v>
      </c>
      <c r="J351" s="41">
        <f t="shared" si="96"/>
        <v>0</v>
      </c>
      <c r="K351" s="41">
        <f t="shared" si="97"/>
        <v>0</v>
      </c>
      <c r="L351" s="41">
        <f t="shared" si="98"/>
        <v>0</v>
      </c>
      <c r="M351" s="41">
        <f t="shared" si="99"/>
        <v>0</v>
      </c>
      <c r="N351" s="41">
        <f t="shared" si="100"/>
        <v>0</v>
      </c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:36" ht="13.5" customHeight="1" x14ac:dyDescent="0.25">
      <c r="B352" s="16" t="s">
        <v>24</v>
      </c>
      <c r="C352" s="20">
        <f t="shared" si="101"/>
        <v>0</v>
      </c>
      <c r="D352" s="41">
        <f t="shared" si="90"/>
        <v>0</v>
      </c>
      <c r="E352" s="41">
        <f t="shared" si="91"/>
        <v>0</v>
      </c>
      <c r="F352" s="41">
        <f t="shared" si="92"/>
        <v>0</v>
      </c>
      <c r="G352" s="41">
        <f t="shared" si="93"/>
        <v>0</v>
      </c>
      <c r="H352" s="41">
        <f t="shared" si="94"/>
        <v>0</v>
      </c>
      <c r="I352" s="41">
        <f t="shared" si="95"/>
        <v>0</v>
      </c>
      <c r="J352" s="41">
        <f t="shared" si="96"/>
        <v>1</v>
      </c>
      <c r="K352" s="41">
        <f t="shared" si="97"/>
        <v>0</v>
      </c>
      <c r="L352" s="41">
        <f t="shared" si="98"/>
        <v>0</v>
      </c>
      <c r="M352" s="41">
        <f t="shared" si="99"/>
        <v>0</v>
      </c>
      <c r="N352" s="41">
        <f t="shared" si="100"/>
        <v>0</v>
      </c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:36" ht="13.5" customHeight="1" x14ac:dyDescent="0.25">
      <c r="B353" s="16" t="s">
        <v>25</v>
      </c>
      <c r="C353" s="20">
        <f t="shared" si="101"/>
        <v>0</v>
      </c>
      <c r="D353" s="41">
        <f t="shared" si="90"/>
        <v>0</v>
      </c>
      <c r="E353" s="41">
        <f t="shared" si="91"/>
        <v>0</v>
      </c>
      <c r="F353" s="41">
        <f t="shared" si="92"/>
        <v>0</v>
      </c>
      <c r="G353" s="41">
        <f t="shared" si="93"/>
        <v>0</v>
      </c>
      <c r="H353" s="41">
        <f t="shared" si="94"/>
        <v>3</v>
      </c>
      <c r="I353" s="41">
        <f t="shared" si="95"/>
        <v>8</v>
      </c>
      <c r="J353" s="41">
        <f t="shared" si="96"/>
        <v>3</v>
      </c>
      <c r="K353" s="41">
        <f t="shared" si="97"/>
        <v>6</v>
      </c>
      <c r="L353" s="41">
        <f t="shared" si="98"/>
        <v>2</v>
      </c>
      <c r="M353" s="41">
        <f t="shared" si="99"/>
        <v>1</v>
      </c>
      <c r="N353" s="41">
        <f t="shared" si="100"/>
        <v>0</v>
      </c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:36" ht="13.5" customHeight="1" x14ac:dyDescent="0.25">
      <c r="B354" s="16" t="s">
        <v>26</v>
      </c>
      <c r="C354" s="20">
        <f t="shared" si="101"/>
        <v>0</v>
      </c>
      <c r="D354" s="41">
        <f t="shared" si="90"/>
        <v>0</v>
      </c>
      <c r="E354" s="41">
        <f t="shared" si="91"/>
        <v>0</v>
      </c>
      <c r="F354" s="41">
        <f t="shared" si="92"/>
        <v>0</v>
      </c>
      <c r="G354" s="41">
        <f t="shared" si="93"/>
        <v>0</v>
      </c>
      <c r="H354" s="41">
        <f t="shared" si="94"/>
        <v>3</v>
      </c>
      <c r="I354" s="41">
        <f t="shared" si="95"/>
        <v>2</v>
      </c>
      <c r="J354" s="41">
        <f t="shared" si="96"/>
        <v>2</v>
      </c>
      <c r="K354" s="41">
        <f t="shared" si="97"/>
        <v>2</v>
      </c>
      <c r="L354" s="41">
        <f t="shared" si="98"/>
        <v>0</v>
      </c>
      <c r="M354" s="41">
        <f t="shared" si="99"/>
        <v>0</v>
      </c>
      <c r="N354" s="41">
        <f t="shared" si="100"/>
        <v>0</v>
      </c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:36" ht="13.5" customHeight="1" x14ac:dyDescent="0.25">
      <c r="B355" s="16" t="s">
        <v>27</v>
      </c>
      <c r="C355" s="20">
        <f t="shared" si="101"/>
        <v>0</v>
      </c>
      <c r="D355" s="41">
        <f t="shared" si="90"/>
        <v>0</v>
      </c>
      <c r="E355" s="41">
        <f t="shared" si="91"/>
        <v>1</v>
      </c>
      <c r="F355" s="41">
        <f t="shared" si="92"/>
        <v>1</v>
      </c>
      <c r="G355" s="41">
        <f t="shared" si="93"/>
        <v>1</v>
      </c>
      <c r="H355" s="41">
        <f t="shared" si="94"/>
        <v>2</v>
      </c>
      <c r="I355" s="41">
        <f t="shared" si="95"/>
        <v>2</v>
      </c>
      <c r="J355" s="41">
        <f t="shared" si="96"/>
        <v>1</v>
      </c>
      <c r="K355" s="41">
        <f t="shared" si="97"/>
        <v>2</v>
      </c>
      <c r="L355" s="41">
        <f t="shared" si="98"/>
        <v>0</v>
      </c>
      <c r="M355" s="41">
        <f t="shared" si="99"/>
        <v>1</v>
      </c>
      <c r="N355" s="41">
        <f t="shared" si="100"/>
        <v>0</v>
      </c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:36" ht="13.5" customHeight="1" x14ac:dyDescent="0.25">
      <c r="B356" s="16" t="s">
        <v>28</v>
      </c>
      <c r="C356" s="20">
        <f t="shared" si="101"/>
        <v>1</v>
      </c>
      <c r="D356" s="41">
        <f t="shared" si="90"/>
        <v>1</v>
      </c>
      <c r="E356" s="41">
        <f t="shared" si="91"/>
        <v>1</v>
      </c>
      <c r="F356" s="41">
        <f t="shared" si="92"/>
        <v>0</v>
      </c>
      <c r="G356" s="41">
        <f t="shared" si="93"/>
        <v>1</v>
      </c>
      <c r="H356" s="41">
        <f t="shared" si="94"/>
        <v>5</v>
      </c>
      <c r="I356" s="41">
        <f t="shared" si="95"/>
        <v>11</v>
      </c>
      <c r="J356" s="41">
        <f t="shared" si="96"/>
        <v>8</v>
      </c>
      <c r="K356" s="41">
        <f t="shared" si="97"/>
        <v>5</v>
      </c>
      <c r="L356" s="41">
        <f t="shared" si="98"/>
        <v>0</v>
      </c>
      <c r="M356" s="41">
        <f t="shared" si="99"/>
        <v>2</v>
      </c>
      <c r="N356" s="41">
        <f t="shared" si="100"/>
        <v>0</v>
      </c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:36" ht="13.5" customHeight="1" x14ac:dyDescent="0.25">
      <c r="B357" s="16" t="s">
        <v>29</v>
      </c>
      <c r="C357" s="20">
        <f t="shared" si="101"/>
        <v>1</v>
      </c>
      <c r="D357" s="41">
        <f t="shared" si="90"/>
        <v>0</v>
      </c>
      <c r="E357" s="41">
        <f t="shared" si="91"/>
        <v>0</v>
      </c>
      <c r="F357" s="41">
        <f t="shared" si="92"/>
        <v>0</v>
      </c>
      <c r="G357" s="41">
        <f t="shared" si="93"/>
        <v>1</v>
      </c>
      <c r="H357" s="41">
        <f t="shared" si="94"/>
        <v>5</v>
      </c>
      <c r="I357" s="41">
        <f t="shared" si="95"/>
        <v>13</v>
      </c>
      <c r="J357" s="41">
        <f t="shared" si="96"/>
        <v>6</v>
      </c>
      <c r="K357" s="41">
        <f t="shared" si="97"/>
        <v>8</v>
      </c>
      <c r="L357" s="41">
        <f t="shared" si="98"/>
        <v>1</v>
      </c>
      <c r="M357" s="41">
        <f t="shared" si="99"/>
        <v>2</v>
      </c>
      <c r="N357" s="41">
        <f t="shared" si="100"/>
        <v>0</v>
      </c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:36" ht="13.5" customHeight="1" x14ac:dyDescent="0.25">
      <c r="B358" s="16" t="s">
        <v>30</v>
      </c>
      <c r="C358" s="20">
        <f t="shared" si="101"/>
        <v>0</v>
      </c>
      <c r="D358" s="41">
        <f t="shared" si="90"/>
        <v>1</v>
      </c>
      <c r="E358" s="41">
        <f t="shared" si="91"/>
        <v>0</v>
      </c>
      <c r="F358" s="41">
        <f t="shared" si="92"/>
        <v>1</v>
      </c>
      <c r="G358" s="41">
        <f t="shared" si="93"/>
        <v>0</v>
      </c>
      <c r="H358" s="41">
        <f t="shared" si="94"/>
        <v>5</v>
      </c>
      <c r="I358" s="41">
        <f t="shared" si="95"/>
        <v>9</v>
      </c>
      <c r="J358" s="41">
        <f t="shared" si="96"/>
        <v>6</v>
      </c>
      <c r="K358" s="41">
        <f t="shared" si="97"/>
        <v>6</v>
      </c>
      <c r="L358" s="41">
        <f t="shared" si="98"/>
        <v>0</v>
      </c>
      <c r="M358" s="41">
        <f t="shared" si="99"/>
        <v>0</v>
      </c>
      <c r="N358" s="41">
        <f t="shared" si="100"/>
        <v>0</v>
      </c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:36" ht="13.5" customHeight="1" x14ac:dyDescent="0.25">
      <c r="B359" s="16" t="s">
        <v>31</v>
      </c>
      <c r="C359" s="20">
        <f t="shared" si="101"/>
        <v>0</v>
      </c>
      <c r="D359" s="41">
        <f t="shared" si="90"/>
        <v>0</v>
      </c>
      <c r="E359" s="41">
        <f t="shared" si="91"/>
        <v>1</v>
      </c>
      <c r="F359" s="41">
        <f t="shared" si="92"/>
        <v>1</v>
      </c>
      <c r="G359" s="41">
        <f t="shared" si="93"/>
        <v>2</v>
      </c>
      <c r="H359" s="41">
        <f t="shared" si="94"/>
        <v>5</v>
      </c>
      <c r="I359" s="41">
        <f t="shared" si="95"/>
        <v>7</v>
      </c>
      <c r="J359" s="41">
        <f t="shared" si="96"/>
        <v>6</v>
      </c>
      <c r="K359" s="41">
        <f t="shared" si="97"/>
        <v>2</v>
      </c>
      <c r="L359" s="41">
        <f t="shared" si="98"/>
        <v>4</v>
      </c>
      <c r="M359" s="41">
        <f t="shared" si="99"/>
        <v>0</v>
      </c>
      <c r="N359" s="41">
        <f t="shared" si="100"/>
        <v>0</v>
      </c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:36" ht="13.5" customHeight="1" x14ac:dyDescent="0.25">
      <c r="B360" s="16" t="s">
        <v>32</v>
      </c>
      <c r="C360" s="20">
        <f t="shared" si="101"/>
        <v>1</v>
      </c>
      <c r="D360" s="41">
        <f t="shared" si="90"/>
        <v>1</v>
      </c>
      <c r="E360" s="41">
        <f t="shared" si="91"/>
        <v>0</v>
      </c>
      <c r="F360" s="41">
        <f t="shared" si="92"/>
        <v>0</v>
      </c>
      <c r="G360" s="41">
        <f t="shared" si="93"/>
        <v>3</v>
      </c>
      <c r="H360" s="41">
        <f t="shared" si="94"/>
        <v>2</v>
      </c>
      <c r="I360" s="41">
        <f t="shared" si="95"/>
        <v>7</v>
      </c>
      <c r="J360" s="41">
        <f t="shared" si="96"/>
        <v>6</v>
      </c>
      <c r="K360" s="41">
        <f t="shared" si="97"/>
        <v>7</v>
      </c>
      <c r="L360" s="41">
        <f t="shared" si="98"/>
        <v>1</v>
      </c>
      <c r="M360" s="41">
        <f t="shared" si="99"/>
        <v>0</v>
      </c>
      <c r="N360" s="41">
        <f t="shared" si="100"/>
        <v>0</v>
      </c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:36" ht="13.5" customHeight="1" x14ac:dyDescent="0.25">
      <c r="B361" s="16" t="s">
        <v>33</v>
      </c>
      <c r="C361" s="20">
        <f t="shared" si="101"/>
        <v>0</v>
      </c>
      <c r="D361" s="41">
        <f t="shared" si="90"/>
        <v>0</v>
      </c>
      <c r="E361" s="41">
        <f t="shared" si="91"/>
        <v>0</v>
      </c>
      <c r="F361" s="41">
        <f t="shared" si="92"/>
        <v>0</v>
      </c>
      <c r="G361" s="41">
        <f t="shared" si="93"/>
        <v>3</v>
      </c>
      <c r="H361" s="41">
        <f t="shared" si="94"/>
        <v>4</v>
      </c>
      <c r="I361" s="41">
        <f t="shared" si="95"/>
        <v>5</v>
      </c>
      <c r="J361" s="41">
        <f t="shared" si="96"/>
        <v>8</v>
      </c>
      <c r="K361" s="41">
        <f t="shared" si="97"/>
        <v>5</v>
      </c>
      <c r="L361" s="41">
        <f t="shared" si="98"/>
        <v>3</v>
      </c>
      <c r="M361" s="41">
        <f t="shared" si="99"/>
        <v>3</v>
      </c>
      <c r="N361" s="41">
        <f t="shared" si="100"/>
        <v>0</v>
      </c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:36" ht="13.5" customHeight="1" x14ac:dyDescent="0.25">
      <c r="B362" s="16" t="s">
        <v>34</v>
      </c>
      <c r="C362" s="20">
        <f t="shared" si="101"/>
        <v>0</v>
      </c>
      <c r="D362" s="41">
        <f t="shared" si="90"/>
        <v>1</v>
      </c>
      <c r="E362" s="41">
        <f t="shared" si="91"/>
        <v>0</v>
      </c>
      <c r="F362" s="41">
        <f t="shared" si="92"/>
        <v>0</v>
      </c>
      <c r="G362" s="41">
        <f t="shared" si="93"/>
        <v>0</v>
      </c>
      <c r="H362" s="41">
        <f t="shared" si="94"/>
        <v>6</v>
      </c>
      <c r="I362" s="41">
        <f t="shared" si="95"/>
        <v>11</v>
      </c>
      <c r="J362" s="41">
        <f t="shared" si="96"/>
        <v>6</v>
      </c>
      <c r="K362" s="41">
        <f t="shared" si="97"/>
        <v>2</v>
      </c>
      <c r="L362" s="41">
        <f t="shared" si="98"/>
        <v>3</v>
      </c>
      <c r="M362" s="41">
        <f t="shared" si="99"/>
        <v>0</v>
      </c>
      <c r="N362" s="41">
        <f t="shared" si="100"/>
        <v>0</v>
      </c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:36" ht="13.5" customHeight="1" x14ac:dyDescent="0.25">
      <c r="B363" s="16" t="s">
        <v>35</v>
      </c>
      <c r="C363" s="20">
        <f t="shared" si="101"/>
        <v>2</v>
      </c>
      <c r="D363" s="41">
        <f t="shared" si="90"/>
        <v>1</v>
      </c>
      <c r="E363" s="41">
        <f t="shared" si="91"/>
        <v>1</v>
      </c>
      <c r="F363" s="41">
        <f t="shared" si="92"/>
        <v>1</v>
      </c>
      <c r="G363" s="41">
        <f t="shared" si="93"/>
        <v>0</v>
      </c>
      <c r="H363" s="41">
        <f t="shared" si="94"/>
        <v>5</v>
      </c>
      <c r="I363" s="41">
        <f t="shared" si="95"/>
        <v>6</v>
      </c>
      <c r="J363" s="41">
        <f t="shared" si="96"/>
        <v>7</v>
      </c>
      <c r="K363" s="41">
        <f t="shared" si="97"/>
        <v>3</v>
      </c>
      <c r="L363" s="41">
        <f t="shared" si="98"/>
        <v>2</v>
      </c>
      <c r="M363" s="41">
        <f t="shared" si="99"/>
        <v>1</v>
      </c>
      <c r="N363" s="41">
        <f t="shared" si="100"/>
        <v>0</v>
      </c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:36" ht="13.5" customHeight="1" x14ac:dyDescent="0.25">
      <c r="B364" s="16" t="s">
        <v>36</v>
      </c>
      <c r="C364" s="20">
        <f t="shared" si="101"/>
        <v>2</v>
      </c>
      <c r="D364" s="41">
        <f t="shared" si="90"/>
        <v>0</v>
      </c>
      <c r="E364" s="41">
        <f t="shared" si="91"/>
        <v>3</v>
      </c>
      <c r="F364" s="41">
        <f t="shared" si="92"/>
        <v>0</v>
      </c>
      <c r="G364" s="41">
        <f t="shared" si="93"/>
        <v>2</v>
      </c>
      <c r="H364" s="41">
        <f t="shared" si="94"/>
        <v>13</v>
      </c>
      <c r="I364" s="41">
        <f t="shared" si="95"/>
        <v>5</v>
      </c>
      <c r="J364" s="41">
        <f t="shared" si="96"/>
        <v>5</v>
      </c>
      <c r="K364" s="41">
        <f t="shared" si="97"/>
        <v>2</v>
      </c>
      <c r="L364" s="41">
        <f t="shared" si="98"/>
        <v>0</v>
      </c>
      <c r="M364" s="41">
        <f t="shared" si="99"/>
        <v>0</v>
      </c>
      <c r="N364" s="41">
        <f t="shared" si="100"/>
        <v>0</v>
      </c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:36" ht="13.5" customHeight="1" x14ac:dyDescent="0.25">
      <c r="B365" s="16" t="s">
        <v>37</v>
      </c>
      <c r="C365" s="20">
        <f t="shared" si="101"/>
        <v>2</v>
      </c>
      <c r="D365" s="41">
        <f t="shared" si="90"/>
        <v>0</v>
      </c>
      <c r="E365" s="41">
        <f t="shared" si="91"/>
        <v>0</v>
      </c>
      <c r="F365" s="41">
        <f t="shared" si="92"/>
        <v>1</v>
      </c>
      <c r="G365" s="41">
        <f t="shared" si="93"/>
        <v>2</v>
      </c>
      <c r="H365" s="41">
        <f t="shared" si="94"/>
        <v>6</v>
      </c>
      <c r="I365" s="41">
        <f t="shared" si="95"/>
        <v>10</v>
      </c>
      <c r="J365" s="41">
        <f t="shared" si="96"/>
        <v>9</v>
      </c>
      <c r="K365" s="41">
        <f t="shared" si="97"/>
        <v>5</v>
      </c>
      <c r="L365" s="41">
        <f t="shared" si="98"/>
        <v>3</v>
      </c>
      <c r="M365" s="41">
        <f t="shared" si="99"/>
        <v>1</v>
      </c>
      <c r="N365" s="41">
        <f t="shared" si="100"/>
        <v>0</v>
      </c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:36" ht="13.5" customHeight="1" x14ac:dyDescent="0.25">
      <c r="B366" s="16" t="s">
        <v>38</v>
      </c>
      <c r="C366" s="20">
        <f t="shared" si="101"/>
        <v>1</v>
      </c>
      <c r="D366" s="41">
        <f t="shared" si="90"/>
        <v>0</v>
      </c>
      <c r="E366" s="41">
        <f t="shared" si="91"/>
        <v>1</v>
      </c>
      <c r="F366" s="41">
        <f t="shared" si="92"/>
        <v>0</v>
      </c>
      <c r="G366" s="41">
        <f t="shared" si="93"/>
        <v>2</v>
      </c>
      <c r="H366" s="41">
        <f t="shared" si="94"/>
        <v>5</v>
      </c>
      <c r="I366" s="41">
        <f t="shared" si="95"/>
        <v>7</v>
      </c>
      <c r="J366" s="41">
        <f t="shared" si="96"/>
        <v>9</v>
      </c>
      <c r="K366" s="41">
        <f t="shared" si="97"/>
        <v>5</v>
      </c>
      <c r="L366" s="41">
        <f t="shared" si="98"/>
        <v>2</v>
      </c>
      <c r="M366" s="41">
        <f t="shared" si="99"/>
        <v>1</v>
      </c>
      <c r="N366" s="41">
        <f t="shared" si="100"/>
        <v>0</v>
      </c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:36" ht="13.5" customHeight="1" x14ac:dyDescent="0.25">
      <c r="B367" s="16" t="s">
        <v>39</v>
      </c>
      <c r="C367" s="20">
        <f t="shared" si="101"/>
        <v>0</v>
      </c>
      <c r="D367" s="41">
        <f t="shared" si="90"/>
        <v>0</v>
      </c>
      <c r="E367" s="41">
        <f t="shared" si="91"/>
        <v>0</v>
      </c>
      <c r="F367" s="41">
        <f t="shared" si="92"/>
        <v>0</v>
      </c>
      <c r="G367" s="41">
        <f t="shared" si="93"/>
        <v>0</v>
      </c>
      <c r="H367" s="41">
        <f t="shared" si="94"/>
        <v>3</v>
      </c>
      <c r="I367" s="41">
        <f t="shared" si="95"/>
        <v>13</v>
      </c>
      <c r="J367" s="41">
        <f t="shared" si="96"/>
        <v>5</v>
      </c>
      <c r="K367" s="41">
        <f t="shared" si="97"/>
        <v>8</v>
      </c>
      <c r="L367" s="41">
        <f t="shared" si="98"/>
        <v>2</v>
      </c>
      <c r="M367" s="41">
        <f t="shared" si="99"/>
        <v>2</v>
      </c>
      <c r="N367" s="41">
        <f t="shared" si="100"/>
        <v>0</v>
      </c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:36" ht="13.5" customHeight="1" x14ac:dyDescent="0.25">
      <c r="B368" s="16" t="s">
        <v>40</v>
      </c>
      <c r="C368" s="20">
        <f t="shared" si="101"/>
        <v>0</v>
      </c>
      <c r="D368" s="41">
        <f t="shared" si="90"/>
        <v>0</v>
      </c>
      <c r="E368" s="41">
        <f t="shared" si="91"/>
        <v>1</v>
      </c>
      <c r="F368" s="41">
        <f t="shared" si="92"/>
        <v>0</v>
      </c>
      <c r="G368" s="41">
        <f t="shared" si="93"/>
        <v>1</v>
      </c>
      <c r="H368" s="41">
        <f t="shared" si="94"/>
        <v>7</v>
      </c>
      <c r="I368" s="41">
        <f t="shared" si="95"/>
        <v>6</v>
      </c>
      <c r="J368" s="41">
        <f t="shared" si="96"/>
        <v>7</v>
      </c>
      <c r="K368" s="41">
        <f t="shared" si="97"/>
        <v>3</v>
      </c>
      <c r="L368" s="41">
        <f t="shared" si="98"/>
        <v>3</v>
      </c>
      <c r="M368" s="41">
        <f t="shared" si="99"/>
        <v>0</v>
      </c>
      <c r="N368" s="41">
        <f t="shared" si="100"/>
        <v>0</v>
      </c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:36" ht="13.5" customHeight="1" x14ac:dyDescent="0.25">
      <c r="B369" s="16" t="s">
        <v>41</v>
      </c>
      <c r="C369" s="20">
        <f t="shared" si="101"/>
        <v>0</v>
      </c>
      <c r="D369" s="41">
        <f t="shared" si="90"/>
        <v>0</v>
      </c>
      <c r="E369" s="41">
        <f t="shared" si="91"/>
        <v>0</v>
      </c>
      <c r="F369" s="41">
        <f t="shared" si="92"/>
        <v>0</v>
      </c>
      <c r="G369" s="41">
        <f t="shared" si="93"/>
        <v>1</v>
      </c>
      <c r="H369" s="41">
        <f t="shared" si="94"/>
        <v>1</v>
      </c>
      <c r="I369" s="41">
        <f t="shared" si="95"/>
        <v>4</v>
      </c>
      <c r="J369" s="41">
        <f t="shared" si="96"/>
        <v>3</v>
      </c>
      <c r="K369" s="41">
        <f t="shared" si="97"/>
        <v>3</v>
      </c>
      <c r="L369" s="41">
        <f t="shared" si="98"/>
        <v>0</v>
      </c>
      <c r="M369" s="41">
        <f t="shared" si="99"/>
        <v>1</v>
      </c>
      <c r="N369" s="41">
        <f t="shared" si="100"/>
        <v>0</v>
      </c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:36" ht="13.5" customHeight="1" x14ac:dyDescent="0.25">
      <c r="B370" s="16" t="s">
        <v>42</v>
      </c>
      <c r="C370" s="20">
        <f t="shared" si="101"/>
        <v>0</v>
      </c>
      <c r="D370" s="41">
        <f t="shared" si="90"/>
        <v>0</v>
      </c>
      <c r="E370" s="41">
        <f t="shared" si="91"/>
        <v>0</v>
      </c>
      <c r="F370" s="41">
        <f t="shared" si="92"/>
        <v>0</v>
      </c>
      <c r="G370" s="41">
        <f t="shared" si="93"/>
        <v>0</v>
      </c>
      <c r="H370" s="41">
        <f t="shared" si="94"/>
        <v>1</v>
      </c>
      <c r="I370" s="41">
        <f t="shared" si="95"/>
        <v>2</v>
      </c>
      <c r="J370" s="41">
        <f t="shared" si="96"/>
        <v>3</v>
      </c>
      <c r="K370" s="41">
        <f t="shared" si="97"/>
        <v>0</v>
      </c>
      <c r="L370" s="41">
        <f t="shared" si="98"/>
        <v>0</v>
      </c>
      <c r="M370" s="41">
        <f t="shared" si="99"/>
        <v>0</v>
      </c>
      <c r="N370" s="41">
        <f t="shared" si="100"/>
        <v>0</v>
      </c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:36" ht="13.5" customHeight="1" x14ac:dyDescent="0.25">
      <c r="B371" s="76" t="s">
        <v>43</v>
      </c>
      <c r="C371" s="20">
        <f t="shared" si="101"/>
        <v>0</v>
      </c>
      <c r="D371" s="41">
        <f t="shared" si="90"/>
        <v>0</v>
      </c>
      <c r="E371" s="41">
        <f t="shared" si="91"/>
        <v>0</v>
      </c>
      <c r="F371" s="41">
        <f t="shared" si="92"/>
        <v>0</v>
      </c>
      <c r="G371" s="41">
        <f t="shared" si="93"/>
        <v>0</v>
      </c>
      <c r="H371" s="41">
        <f t="shared" si="94"/>
        <v>2</v>
      </c>
      <c r="I371" s="41">
        <f t="shared" si="95"/>
        <v>2</v>
      </c>
      <c r="J371" s="41">
        <f t="shared" si="96"/>
        <v>0</v>
      </c>
      <c r="K371" s="41">
        <f t="shared" si="97"/>
        <v>2</v>
      </c>
      <c r="L371" s="41">
        <f t="shared" si="98"/>
        <v>1</v>
      </c>
      <c r="M371" s="41">
        <f t="shared" si="99"/>
        <v>0</v>
      </c>
      <c r="N371" s="41">
        <f t="shared" si="100"/>
        <v>0</v>
      </c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:36" ht="13.5" customHeight="1" thickBot="1" x14ac:dyDescent="0.3">
      <c r="B372" s="85" t="s">
        <v>44</v>
      </c>
      <c r="C372" s="20">
        <f t="shared" si="101"/>
        <v>0</v>
      </c>
      <c r="D372" s="41">
        <f t="shared" si="90"/>
        <v>0</v>
      </c>
      <c r="E372" s="41">
        <f t="shared" si="91"/>
        <v>0</v>
      </c>
      <c r="F372" s="41">
        <f t="shared" si="92"/>
        <v>0</v>
      </c>
      <c r="G372" s="41">
        <f t="shared" si="93"/>
        <v>0</v>
      </c>
      <c r="H372" s="41">
        <f t="shared" si="94"/>
        <v>0</v>
      </c>
      <c r="I372" s="41">
        <f t="shared" si="95"/>
        <v>0</v>
      </c>
      <c r="J372" s="41">
        <f t="shared" si="96"/>
        <v>0</v>
      </c>
      <c r="K372" s="41">
        <f t="shared" si="97"/>
        <v>0</v>
      </c>
      <c r="L372" s="41">
        <f t="shared" si="98"/>
        <v>0</v>
      </c>
      <c r="M372" s="41">
        <f t="shared" si="99"/>
        <v>0</v>
      </c>
      <c r="N372" s="41">
        <f t="shared" si="100"/>
        <v>0</v>
      </c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:36" ht="13.5" customHeight="1" thickTop="1" thickBot="1" x14ac:dyDescent="0.3">
      <c r="B373" s="52" t="s">
        <v>62</v>
      </c>
      <c r="C373" s="53">
        <f t="shared" ref="C373:J373" si="102">SUM(C349:C372)</f>
        <v>10</v>
      </c>
      <c r="D373" s="53">
        <f t="shared" si="102"/>
        <v>5</v>
      </c>
      <c r="E373" s="53">
        <f t="shared" si="102"/>
        <v>11</v>
      </c>
      <c r="F373" s="53">
        <f t="shared" si="102"/>
        <v>6</v>
      </c>
      <c r="G373" s="53">
        <f t="shared" si="102"/>
        <v>19</v>
      </c>
      <c r="H373" s="53">
        <f t="shared" si="102"/>
        <v>85</v>
      </c>
      <c r="I373" s="53">
        <f t="shared" si="102"/>
        <v>131</v>
      </c>
      <c r="J373" s="53">
        <f t="shared" si="102"/>
        <v>101</v>
      </c>
      <c r="K373" s="53">
        <f>SUM(K349:K372)</f>
        <v>76</v>
      </c>
      <c r="L373" s="53">
        <f>SUM(L349:L372)</f>
        <v>27</v>
      </c>
      <c r="M373" s="53">
        <f>SUM(M349:M372)</f>
        <v>15</v>
      </c>
      <c r="N373" s="53">
        <f>SUM(N349:N372)</f>
        <v>0</v>
      </c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:36" ht="13.5" customHeight="1" thickTop="1" x14ac:dyDescent="0.25">
      <c r="B374" s="16" t="s">
        <v>5</v>
      </c>
      <c r="C374" s="62">
        <f>C373/N376</f>
        <v>2.0576131687242798E-2</v>
      </c>
      <c r="D374" s="62">
        <f>D373/N376</f>
        <v>1.0288065843621399E-2</v>
      </c>
      <c r="E374" s="62">
        <f>E373/N376</f>
        <v>2.2633744855967079E-2</v>
      </c>
      <c r="F374" s="62">
        <f>F373/N376</f>
        <v>1.2345679012345678E-2</v>
      </c>
      <c r="G374" s="62">
        <f>G373/N376</f>
        <v>3.9094650205761319E-2</v>
      </c>
      <c r="H374" s="62">
        <f>H373/N376</f>
        <v>0.17489711934156379</v>
      </c>
      <c r="I374" s="62">
        <f>I373/N376</f>
        <v>0.26954732510288065</v>
      </c>
      <c r="J374" s="62">
        <f>J373/N376</f>
        <v>0.20781893004115226</v>
      </c>
      <c r="K374" s="62">
        <f>K373/N376</f>
        <v>0.15637860082304528</v>
      </c>
      <c r="L374" s="62">
        <f>L373/N376</f>
        <v>5.5555555555555552E-2</v>
      </c>
      <c r="M374" s="62">
        <f>M373/N376</f>
        <v>3.0864197530864196E-2</v>
      </c>
      <c r="N374" s="62">
        <f>N373/N376</f>
        <v>0</v>
      </c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:36" ht="13.5" customHeight="1" thickBot="1" x14ac:dyDescent="0.3">
      <c r="B375" s="88" t="s">
        <v>63</v>
      </c>
      <c r="C375" s="63">
        <f t="shared" ref="C375:J375" si="103">C373/24</f>
        <v>0.41666666666666669</v>
      </c>
      <c r="D375" s="63">
        <f t="shared" si="103"/>
        <v>0.20833333333333334</v>
      </c>
      <c r="E375" s="63">
        <f t="shared" si="103"/>
        <v>0.45833333333333331</v>
      </c>
      <c r="F375" s="63">
        <f t="shared" si="103"/>
        <v>0.25</v>
      </c>
      <c r="G375" s="63">
        <f t="shared" si="103"/>
        <v>0.79166666666666663</v>
      </c>
      <c r="H375" s="63">
        <f t="shared" si="103"/>
        <v>3.5416666666666665</v>
      </c>
      <c r="I375" s="63">
        <f t="shared" si="103"/>
        <v>5.458333333333333</v>
      </c>
      <c r="J375" s="63">
        <f t="shared" si="103"/>
        <v>4.208333333333333</v>
      </c>
      <c r="K375" s="63">
        <f>K373/24</f>
        <v>3.1666666666666665</v>
      </c>
      <c r="L375" s="63">
        <f>L373/24</f>
        <v>1.125</v>
      </c>
      <c r="M375" s="63">
        <f>M373/24</f>
        <v>0.625</v>
      </c>
      <c r="N375" s="63">
        <f>N373/24</f>
        <v>0</v>
      </c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:36" ht="12.75" customHeight="1" thickTop="1" thickBot="1" x14ac:dyDescent="0.3">
      <c r="B376" s="64"/>
      <c r="C376" s="64"/>
      <c r="D376" s="64"/>
      <c r="E376" s="64"/>
      <c r="L376" s="65" t="s">
        <v>53</v>
      </c>
      <c r="M376" s="66"/>
      <c r="N376" s="67">
        <f>SUM(C349:N372)</f>
        <v>486</v>
      </c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:36" ht="2.25" customHeight="1" thickTop="1" x14ac:dyDescent="0.25">
      <c r="L377" s="3"/>
      <c r="M377" s="3"/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:36" ht="2.25" customHeight="1" x14ac:dyDescent="0.25">
      <c r="L378" s="3"/>
      <c r="M378" s="3"/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:36" ht="12.75" customHeight="1" x14ac:dyDescent="0.25">
      <c r="B379" s="57" t="s">
        <v>64</v>
      </c>
      <c r="F379" s="68"/>
      <c r="G379" s="68"/>
      <c r="H379" s="68"/>
      <c r="I379" s="68"/>
      <c r="J379" s="68"/>
      <c r="K379" s="68"/>
      <c r="L379" s="3"/>
      <c r="M379" s="3"/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:36" ht="12.75" customHeight="1" x14ac:dyDescent="0.25">
      <c r="L380" s="3"/>
      <c r="M380" s="3"/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:36" ht="12.75" customHeight="1" x14ac:dyDescent="0.25">
      <c r="L381" s="3"/>
      <c r="M381" s="3"/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:36" ht="12.75" customHeight="1" x14ac:dyDescent="0.25">
      <c r="L382" s="3"/>
      <c r="M382" s="3"/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:36" ht="12.75" customHeight="1" x14ac:dyDescent="0.25">
      <c r="L383" s="3"/>
      <c r="M383" s="3"/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:36" ht="12.75" customHeight="1" x14ac:dyDescent="0.25">
      <c r="L384" s="3"/>
      <c r="M384" s="3"/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12:36" ht="12.75" customHeight="1" x14ac:dyDescent="0.25">
      <c r="L385" s="3"/>
      <c r="M385" s="3"/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12:36" ht="12.75" customHeight="1" x14ac:dyDescent="0.25">
      <c r="L386" s="3"/>
      <c r="M386" s="3"/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12:36" ht="12.75" customHeight="1" x14ac:dyDescent="0.25">
      <c r="L387" s="3"/>
      <c r="M387" s="3"/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12:36" ht="12.75" customHeight="1" x14ac:dyDescent="0.25">
      <c r="L388" s="3"/>
      <c r="M388" s="3"/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12:36" ht="12.75" customHeight="1" x14ac:dyDescent="0.25">
      <c r="L389" s="3"/>
      <c r="M389" s="3"/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12:36" ht="12.75" customHeight="1" x14ac:dyDescent="0.25">
      <c r="L390" s="3"/>
      <c r="M390" s="3"/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12:36" ht="12.75" customHeight="1" x14ac:dyDescent="0.25">
      <c r="L391" s="3"/>
      <c r="M391" s="3"/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12:36" ht="12.75" customHeight="1" x14ac:dyDescent="0.25">
      <c r="L392" s="3"/>
      <c r="M392" s="3"/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12:36" ht="12.75" customHeight="1" x14ac:dyDescent="0.25">
      <c r="L393" s="3"/>
      <c r="M393" s="3"/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12:36" ht="12.75" customHeight="1" x14ac:dyDescent="0.25">
      <c r="L394" s="3"/>
      <c r="M394" s="3"/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12:36" ht="12.75" customHeight="1" x14ac:dyDescent="0.25">
      <c r="L395" s="3"/>
      <c r="M395" s="3"/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12:36" ht="12.75" customHeight="1" x14ac:dyDescent="0.25">
      <c r="L396" s="3"/>
      <c r="M396" s="3"/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12:36" ht="12.75" customHeight="1" x14ac:dyDescent="0.25">
      <c r="L397" s="3"/>
      <c r="M397" s="3"/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12:36" ht="12.75" customHeight="1" x14ac:dyDescent="0.25">
      <c r="L398" s="3"/>
      <c r="M398" s="3"/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12:36" ht="3.75" customHeight="1" x14ac:dyDescent="0.25">
      <c r="L399" s="3"/>
      <c r="M399" s="3"/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12:36" ht="12.75" customHeight="1" x14ac:dyDescent="0.25">
      <c r="L400" s="3"/>
      <c r="M400" s="3"/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:36" ht="12.75" customHeight="1" x14ac:dyDescent="0.25">
      <c r="L401" s="3"/>
      <c r="M401" s="3"/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:36" ht="12.75" customHeight="1" x14ac:dyDescent="0.25">
      <c r="L402" s="3"/>
      <c r="M402" s="3"/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:36" ht="12.75" customHeight="1" x14ac:dyDescent="0.25">
      <c r="B403" s="57" t="s">
        <v>65</v>
      </c>
      <c r="F403" s="69"/>
      <c r="L403" s="3"/>
      <c r="M403" s="3"/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:36" ht="12.75" customHeight="1" thickBot="1" x14ac:dyDescent="0.3">
      <c r="L404" s="3"/>
      <c r="M404" s="3"/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:36" ht="13.5" customHeight="1" thickTop="1" x14ac:dyDescent="0.25">
      <c r="B405" s="73"/>
      <c r="C405" s="367" t="str">
        <f>C3</f>
        <v>de 0 à 30</v>
      </c>
      <c r="D405" s="365" t="str">
        <f t="shared" ref="D405:N405" si="104">D3</f>
        <v>de 30 à 40</v>
      </c>
      <c r="E405" s="365" t="str">
        <f t="shared" si="104"/>
        <v>de 40 à 50</v>
      </c>
      <c r="F405" s="365" t="str">
        <f t="shared" si="104"/>
        <v>de 50 à 60</v>
      </c>
      <c r="G405" s="365" t="str">
        <f t="shared" si="104"/>
        <v>de 60 à 70</v>
      </c>
      <c r="H405" s="365" t="str">
        <f t="shared" si="104"/>
        <v>de 70 à 80</v>
      </c>
      <c r="I405" s="365" t="str">
        <f t="shared" si="104"/>
        <v>de 80 à 90</v>
      </c>
      <c r="J405" s="365" t="str">
        <f t="shared" si="104"/>
        <v>de 90 à 100</v>
      </c>
      <c r="K405" s="365" t="str">
        <f t="shared" si="104"/>
        <v>de 100 à 110</v>
      </c>
      <c r="L405" s="365" t="str">
        <f t="shared" si="104"/>
        <v>de 110 à 120</v>
      </c>
      <c r="M405" s="365" t="str">
        <f t="shared" si="104"/>
        <v>de 120 à 130</v>
      </c>
      <c r="N405" s="365" t="str">
        <f t="shared" si="104"/>
        <v>plus de 150</v>
      </c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:36" ht="13.5" customHeight="1" thickBot="1" x14ac:dyDescent="0.3">
      <c r="B406" s="25"/>
      <c r="C406" s="368"/>
      <c r="D406" s="366"/>
      <c r="E406" s="366"/>
      <c r="F406" s="366"/>
      <c r="G406" s="366"/>
      <c r="H406" s="366"/>
      <c r="I406" s="366"/>
      <c r="J406" s="366"/>
      <c r="K406" s="366"/>
      <c r="L406" s="366"/>
      <c r="M406" s="366"/>
      <c r="N406" s="366"/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:36" ht="13.5" customHeight="1" thickTop="1" x14ac:dyDescent="0.25">
      <c r="B407" s="16" t="s">
        <v>21</v>
      </c>
      <c r="C407" s="20">
        <f>C349+C291+C233+C176+C118+C63+C5</f>
        <v>0</v>
      </c>
      <c r="D407" s="41">
        <f t="shared" ref="D407:N407" si="105">D349+D291+D233+D176+D118+D63+D5</f>
        <v>0</v>
      </c>
      <c r="E407" s="41">
        <f t="shared" si="105"/>
        <v>0</v>
      </c>
      <c r="F407" s="41">
        <f t="shared" si="105"/>
        <v>1</v>
      </c>
      <c r="G407" s="41">
        <f t="shared" si="105"/>
        <v>0</v>
      </c>
      <c r="H407" s="41">
        <f t="shared" si="105"/>
        <v>3</v>
      </c>
      <c r="I407" s="41">
        <f t="shared" si="105"/>
        <v>2</v>
      </c>
      <c r="J407" s="41">
        <f t="shared" si="105"/>
        <v>5</v>
      </c>
      <c r="K407" s="41">
        <f t="shared" si="105"/>
        <v>3</v>
      </c>
      <c r="L407" s="41">
        <f t="shared" si="105"/>
        <v>2</v>
      </c>
      <c r="M407" s="41">
        <f t="shared" si="105"/>
        <v>0</v>
      </c>
      <c r="N407" s="41">
        <f t="shared" si="105"/>
        <v>0</v>
      </c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:36" ht="13.5" customHeight="1" x14ac:dyDescent="0.25">
      <c r="B408" s="16" t="s">
        <v>22</v>
      </c>
      <c r="C408" s="20">
        <f t="shared" ref="C408:N430" si="106">C350+C292+C234+C177+C119+C64+C6</f>
        <v>0</v>
      </c>
      <c r="D408" s="41">
        <f t="shared" si="106"/>
        <v>0</v>
      </c>
      <c r="E408" s="41">
        <f t="shared" si="106"/>
        <v>0</v>
      </c>
      <c r="F408" s="41">
        <f t="shared" si="106"/>
        <v>0</v>
      </c>
      <c r="G408" s="41">
        <f t="shared" si="106"/>
        <v>0</v>
      </c>
      <c r="H408" s="41">
        <f t="shared" si="106"/>
        <v>2</v>
      </c>
      <c r="I408" s="41">
        <f t="shared" si="106"/>
        <v>5</v>
      </c>
      <c r="J408" s="41">
        <f t="shared" si="106"/>
        <v>3</v>
      </c>
      <c r="K408" s="41">
        <f t="shared" si="106"/>
        <v>1</v>
      </c>
      <c r="L408" s="41">
        <f t="shared" si="106"/>
        <v>0</v>
      </c>
      <c r="M408" s="41">
        <f t="shared" si="106"/>
        <v>1</v>
      </c>
      <c r="N408" s="41">
        <f t="shared" si="106"/>
        <v>0</v>
      </c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:36" ht="13.5" customHeight="1" x14ac:dyDescent="0.25">
      <c r="B409" s="16" t="s">
        <v>23</v>
      </c>
      <c r="C409" s="20">
        <f t="shared" si="106"/>
        <v>0</v>
      </c>
      <c r="D409" s="41">
        <f t="shared" si="106"/>
        <v>0</v>
      </c>
      <c r="E409" s="41">
        <f t="shared" si="106"/>
        <v>3</v>
      </c>
      <c r="F409" s="41">
        <f t="shared" si="106"/>
        <v>0</v>
      </c>
      <c r="G409" s="41">
        <f t="shared" si="106"/>
        <v>0</v>
      </c>
      <c r="H409" s="41">
        <f t="shared" si="106"/>
        <v>2</v>
      </c>
      <c r="I409" s="41">
        <f t="shared" si="106"/>
        <v>0</v>
      </c>
      <c r="J409" s="41">
        <f t="shared" si="106"/>
        <v>0</v>
      </c>
      <c r="K409" s="41">
        <f t="shared" si="106"/>
        <v>2</v>
      </c>
      <c r="L409" s="41">
        <f t="shared" si="106"/>
        <v>0</v>
      </c>
      <c r="M409" s="41">
        <f t="shared" si="106"/>
        <v>0</v>
      </c>
      <c r="N409" s="41">
        <f t="shared" si="106"/>
        <v>0</v>
      </c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:36" ht="13.5" customHeight="1" x14ac:dyDescent="0.25">
      <c r="B410" s="16" t="s">
        <v>24</v>
      </c>
      <c r="C410" s="20">
        <f t="shared" si="106"/>
        <v>0</v>
      </c>
      <c r="D410" s="41">
        <f t="shared" si="106"/>
        <v>0</v>
      </c>
      <c r="E410" s="41">
        <f t="shared" si="106"/>
        <v>0</v>
      </c>
      <c r="F410" s="41">
        <f t="shared" si="106"/>
        <v>0</v>
      </c>
      <c r="G410" s="41">
        <f t="shared" si="106"/>
        <v>0</v>
      </c>
      <c r="H410" s="41">
        <f t="shared" si="106"/>
        <v>0</v>
      </c>
      <c r="I410" s="41">
        <f t="shared" si="106"/>
        <v>3</v>
      </c>
      <c r="J410" s="41">
        <f t="shared" si="106"/>
        <v>3</v>
      </c>
      <c r="K410" s="41">
        <f t="shared" si="106"/>
        <v>1</v>
      </c>
      <c r="L410" s="41">
        <f t="shared" si="106"/>
        <v>0</v>
      </c>
      <c r="M410" s="41">
        <f t="shared" si="106"/>
        <v>1</v>
      </c>
      <c r="N410" s="41">
        <f t="shared" si="106"/>
        <v>0</v>
      </c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:36" ht="13.5" customHeight="1" x14ac:dyDescent="0.25">
      <c r="B411" s="16" t="s">
        <v>25</v>
      </c>
      <c r="C411" s="20">
        <f t="shared" si="106"/>
        <v>0</v>
      </c>
      <c r="D411" s="41">
        <f t="shared" si="106"/>
        <v>0</v>
      </c>
      <c r="E411" s="41">
        <f t="shared" si="106"/>
        <v>1</v>
      </c>
      <c r="F411" s="41">
        <f t="shared" si="106"/>
        <v>0</v>
      </c>
      <c r="G411" s="41">
        <f t="shared" si="106"/>
        <v>2</v>
      </c>
      <c r="H411" s="41">
        <f t="shared" si="106"/>
        <v>15</v>
      </c>
      <c r="I411" s="41">
        <f t="shared" si="106"/>
        <v>26</v>
      </c>
      <c r="J411" s="41">
        <f t="shared" si="106"/>
        <v>30</v>
      </c>
      <c r="K411" s="41">
        <f t="shared" si="106"/>
        <v>15</v>
      </c>
      <c r="L411" s="41">
        <f t="shared" si="106"/>
        <v>9</v>
      </c>
      <c r="M411" s="41">
        <f t="shared" si="106"/>
        <v>4</v>
      </c>
      <c r="N411" s="41">
        <f t="shared" si="106"/>
        <v>0</v>
      </c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:36" ht="13.5" customHeight="1" x14ac:dyDescent="0.25">
      <c r="B412" s="16" t="s">
        <v>26</v>
      </c>
      <c r="C412" s="20">
        <f t="shared" si="106"/>
        <v>1</v>
      </c>
      <c r="D412" s="41">
        <f t="shared" si="106"/>
        <v>0</v>
      </c>
      <c r="E412" s="41">
        <f t="shared" si="106"/>
        <v>1</v>
      </c>
      <c r="F412" s="41">
        <f t="shared" si="106"/>
        <v>1</v>
      </c>
      <c r="G412" s="41">
        <f t="shared" si="106"/>
        <v>4</v>
      </c>
      <c r="H412" s="41">
        <f t="shared" si="106"/>
        <v>15</v>
      </c>
      <c r="I412" s="41">
        <f t="shared" si="106"/>
        <v>13</v>
      </c>
      <c r="J412" s="41">
        <f t="shared" si="106"/>
        <v>10</v>
      </c>
      <c r="K412" s="41">
        <f t="shared" si="106"/>
        <v>3</v>
      </c>
      <c r="L412" s="41">
        <f t="shared" si="106"/>
        <v>2</v>
      </c>
      <c r="M412" s="41">
        <f t="shared" si="106"/>
        <v>1</v>
      </c>
      <c r="N412" s="41">
        <f t="shared" si="106"/>
        <v>0</v>
      </c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:36" ht="13.5" customHeight="1" x14ac:dyDescent="0.25">
      <c r="B413" s="16" t="s">
        <v>27</v>
      </c>
      <c r="C413" s="20">
        <f t="shared" si="106"/>
        <v>2</v>
      </c>
      <c r="D413" s="41">
        <f t="shared" si="106"/>
        <v>1</v>
      </c>
      <c r="E413" s="41">
        <f t="shared" si="106"/>
        <v>2</v>
      </c>
      <c r="F413" s="41">
        <f t="shared" si="106"/>
        <v>2</v>
      </c>
      <c r="G413" s="41">
        <f t="shared" si="106"/>
        <v>5</v>
      </c>
      <c r="H413" s="41">
        <f t="shared" si="106"/>
        <v>14</v>
      </c>
      <c r="I413" s="41">
        <f t="shared" si="106"/>
        <v>19</v>
      </c>
      <c r="J413" s="41">
        <f t="shared" si="106"/>
        <v>7</v>
      </c>
      <c r="K413" s="41">
        <f t="shared" si="106"/>
        <v>6</v>
      </c>
      <c r="L413" s="41">
        <f t="shared" si="106"/>
        <v>5</v>
      </c>
      <c r="M413" s="41">
        <f t="shared" si="106"/>
        <v>7</v>
      </c>
      <c r="N413" s="41">
        <f t="shared" si="106"/>
        <v>0</v>
      </c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:36" ht="13.5" customHeight="1" x14ac:dyDescent="0.25">
      <c r="B414" s="16" t="s">
        <v>28</v>
      </c>
      <c r="C414" s="20">
        <f t="shared" si="106"/>
        <v>3</v>
      </c>
      <c r="D414" s="41">
        <f t="shared" si="106"/>
        <v>2</v>
      </c>
      <c r="E414" s="41">
        <f t="shared" si="106"/>
        <v>2</v>
      </c>
      <c r="F414" s="41">
        <f t="shared" si="106"/>
        <v>1</v>
      </c>
      <c r="G414" s="41">
        <f t="shared" si="106"/>
        <v>11</v>
      </c>
      <c r="H414" s="41">
        <f t="shared" si="106"/>
        <v>33</v>
      </c>
      <c r="I414" s="41">
        <f t="shared" si="106"/>
        <v>60</v>
      </c>
      <c r="J414" s="41">
        <f t="shared" si="106"/>
        <v>50</v>
      </c>
      <c r="K414" s="41">
        <f t="shared" si="106"/>
        <v>27</v>
      </c>
      <c r="L414" s="41">
        <f t="shared" si="106"/>
        <v>12</v>
      </c>
      <c r="M414" s="41">
        <f t="shared" si="106"/>
        <v>6</v>
      </c>
      <c r="N414" s="41">
        <f t="shared" si="106"/>
        <v>0</v>
      </c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:36" ht="13.5" customHeight="1" x14ac:dyDescent="0.25">
      <c r="B415" s="16" t="s">
        <v>29</v>
      </c>
      <c r="C415" s="20">
        <f t="shared" si="106"/>
        <v>3</v>
      </c>
      <c r="D415" s="41">
        <f t="shared" si="106"/>
        <v>1</v>
      </c>
      <c r="E415" s="41">
        <f t="shared" si="106"/>
        <v>0</v>
      </c>
      <c r="F415" s="41">
        <f t="shared" si="106"/>
        <v>1</v>
      </c>
      <c r="G415" s="41">
        <f t="shared" si="106"/>
        <v>4</v>
      </c>
      <c r="H415" s="41">
        <f t="shared" si="106"/>
        <v>42</v>
      </c>
      <c r="I415" s="41">
        <f t="shared" si="106"/>
        <v>97</v>
      </c>
      <c r="J415" s="41">
        <f t="shared" si="106"/>
        <v>62</v>
      </c>
      <c r="K415" s="41">
        <f t="shared" si="106"/>
        <v>44</v>
      </c>
      <c r="L415" s="41">
        <f t="shared" si="106"/>
        <v>14</v>
      </c>
      <c r="M415" s="41">
        <f t="shared" si="106"/>
        <v>9</v>
      </c>
      <c r="N415" s="41">
        <f t="shared" si="106"/>
        <v>0</v>
      </c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:36" ht="13.5" customHeight="1" x14ac:dyDescent="0.25">
      <c r="B416" s="16" t="s">
        <v>30</v>
      </c>
      <c r="C416" s="20">
        <f t="shared" si="106"/>
        <v>5</v>
      </c>
      <c r="D416" s="41">
        <f t="shared" si="106"/>
        <v>1</v>
      </c>
      <c r="E416" s="41">
        <f t="shared" si="106"/>
        <v>0</v>
      </c>
      <c r="F416" s="41">
        <f t="shared" si="106"/>
        <v>3</v>
      </c>
      <c r="G416" s="41">
        <f t="shared" si="106"/>
        <v>4</v>
      </c>
      <c r="H416" s="41">
        <f t="shared" si="106"/>
        <v>24</v>
      </c>
      <c r="I416" s="41">
        <f t="shared" si="106"/>
        <v>56</v>
      </c>
      <c r="J416" s="41">
        <f t="shared" si="106"/>
        <v>43</v>
      </c>
      <c r="K416" s="41">
        <f t="shared" si="106"/>
        <v>23</v>
      </c>
      <c r="L416" s="41">
        <f t="shared" si="106"/>
        <v>11</v>
      </c>
      <c r="M416" s="41">
        <f t="shared" si="106"/>
        <v>6</v>
      </c>
      <c r="N416" s="41">
        <f t="shared" si="106"/>
        <v>0</v>
      </c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:36" ht="13.5" customHeight="1" x14ac:dyDescent="0.25">
      <c r="B417" s="16" t="s">
        <v>31</v>
      </c>
      <c r="C417" s="20">
        <f t="shared" si="106"/>
        <v>2</v>
      </c>
      <c r="D417" s="41">
        <f t="shared" si="106"/>
        <v>2</v>
      </c>
      <c r="E417" s="41">
        <f t="shared" si="106"/>
        <v>2</v>
      </c>
      <c r="F417" s="41">
        <f t="shared" si="106"/>
        <v>2</v>
      </c>
      <c r="G417" s="41">
        <f t="shared" si="106"/>
        <v>13</v>
      </c>
      <c r="H417" s="41">
        <f t="shared" si="106"/>
        <v>42</v>
      </c>
      <c r="I417" s="41">
        <f t="shared" si="106"/>
        <v>62</v>
      </c>
      <c r="J417" s="41">
        <f t="shared" si="106"/>
        <v>41</v>
      </c>
      <c r="K417" s="41">
        <f t="shared" si="106"/>
        <v>24</v>
      </c>
      <c r="L417" s="41">
        <f t="shared" si="106"/>
        <v>9</v>
      </c>
      <c r="M417" s="41">
        <f t="shared" si="106"/>
        <v>4</v>
      </c>
      <c r="N417" s="41">
        <f t="shared" si="106"/>
        <v>0</v>
      </c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:36" ht="13.5" customHeight="1" x14ac:dyDescent="0.25">
      <c r="B418" s="16" t="s">
        <v>32</v>
      </c>
      <c r="C418" s="20">
        <f t="shared" si="106"/>
        <v>2</v>
      </c>
      <c r="D418" s="41">
        <f t="shared" si="106"/>
        <v>5</v>
      </c>
      <c r="E418" s="41">
        <f t="shared" si="106"/>
        <v>2</v>
      </c>
      <c r="F418" s="41">
        <f t="shared" si="106"/>
        <v>2</v>
      </c>
      <c r="G418" s="41">
        <f t="shared" si="106"/>
        <v>7</v>
      </c>
      <c r="H418" s="41">
        <f t="shared" si="106"/>
        <v>29</v>
      </c>
      <c r="I418" s="41">
        <f t="shared" si="106"/>
        <v>54</v>
      </c>
      <c r="J418" s="41">
        <f t="shared" si="106"/>
        <v>36</v>
      </c>
      <c r="K418" s="41">
        <f t="shared" si="106"/>
        <v>30</v>
      </c>
      <c r="L418" s="41">
        <f t="shared" si="106"/>
        <v>13</v>
      </c>
      <c r="M418" s="41">
        <f t="shared" si="106"/>
        <v>8</v>
      </c>
      <c r="N418" s="41">
        <f t="shared" si="106"/>
        <v>0</v>
      </c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:36" ht="13.5" customHeight="1" x14ac:dyDescent="0.25">
      <c r="B419" s="16" t="s">
        <v>33</v>
      </c>
      <c r="C419" s="20">
        <f t="shared" si="106"/>
        <v>2</v>
      </c>
      <c r="D419" s="41">
        <f t="shared" si="106"/>
        <v>0</v>
      </c>
      <c r="E419" s="41">
        <f t="shared" si="106"/>
        <v>0</v>
      </c>
      <c r="F419" s="41">
        <f t="shared" si="106"/>
        <v>1</v>
      </c>
      <c r="G419" s="41">
        <f t="shared" si="106"/>
        <v>7</v>
      </c>
      <c r="H419" s="41">
        <f t="shared" si="106"/>
        <v>35</v>
      </c>
      <c r="I419" s="41">
        <f t="shared" si="106"/>
        <v>58</v>
      </c>
      <c r="J419" s="41">
        <f t="shared" si="106"/>
        <v>45</v>
      </c>
      <c r="K419" s="41">
        <f t="shared" si="106"/>
        <v>35</v>
      </c>
      <c r="L419" s="41">
        <f t="shared" si="106"/>
        <v>16</v>
      </c>
      <c r="M419" s="41">
        <f t="shared" si="106"/>
        <v>12</v>
      </c>
      <c r="N419" s="41">
        <f t="shared" si="106"/>
        <v>2</v>
      </c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:36" ht="13.5" customHeight="1" x14ac:dyDescent="0.25">
      <c r="B420" s="16" t="s">
        <v>34</v>
      </c>
      <c r="C420" s="20">
        <f t="shared" si="106"/>
        <v>2</v>
      </c>
      <c r="D420" s="41">
        <f t="shared" si="106"/>
        <v>2</v>
      </c>
      <c r="E420" s="41">
        <f t="shared" si="106"/>
        <v>2</v>
      </c>
      <c r="F420" s="41">
        <f t="shared" si="106"/>
        <v>2</v>
      </c>
      <c r="G420" s="41">
        <f t="shared" si="106"/>
        <v>6</v>
      </c>
      <c r="H420" s="41">
        <f t="shared" si="106"/>
        <v>43</v>
      </c>
      <c r="I420" s="41">
        <f t="shared" si="106"/>
        <v>63</v>
      </c>
      <c r="J420" s="41">
        <f t="shared" si="106"/>
        <v>39</v>
      </c>
      <c r="K420" s="41">
        <f t="shared" si="106"/>
        <v>22</v>
      </c>
      <c r="L420" s="41">
        <f t="shared" si="106"/>
        <v>16</v>
      </c>
      <c r="M420" s="41">
        <f t="shared" si="106"/>
        <v>6</v>
      </c>
      <c r="N420" s="41">
        <f t="shared" si="106"/>
        <v>0</v>
      </c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:36" ht="13.5" customHeight="1" x14ac:dyDescent="0.25">
      <c r="B421" s="16" t="s">
        <v>35</v>
      </c>
      <c r="C421" s="20">
        <f t="shared" si="106"/>
        <v>3</v>
      </c>
      <c r="D421" s="41">
        <f t="shared" si="106"/>
        <v>2</v>
      </c>
      <c r="E421" s="41">
        <f t="shared" si="106"/>
        <v>2</v>
      </c>
      <c r="F421" s="41">
        <f t="shared" si="106"/>
        <v>2</v>
      </c>
      <c r="G421" s="41">
        <f t="shared" si="106"/>
        <v>4</v>
      </c>
      <c r="H421" s="41">
        <f t="shared" si="106"/>
        <v>21</v>
      </c>
      <c r="I421" s="41">
        <f t="shared" si="106"/>
        <v>43</v>
      </c>
      <c r="J421" s="41">
        <f t="shared" si="106"/>
        <v>34</v>
      </c>
      <c r="K421" s="41">
        <f t="shared" si="106"/>
        <v>25</v>
      </c>
      <c r="L421" s="41">
        <f t="shared" si="106"/>
        <v>9</v>
      </c>
      <c r="M421" s="41">
        <f t="shared" si="106"/>
        <v>12</v>
      </c>
      <c r="N421" s="41">
        <f t="shared" si="106"/>
        <v>0</v>
      </c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:36" ht="13.5" customHeight="1" x14ac:dyDescent="0.25">
      <c r="B422" s="16" t="s">
        <v>36</v>
      </c>
      <c r="C422" s="20">
        <f t="shared" si="106"/>
        <v>3</v>
      </c>
      <c r="D422" s="41">
        <f t="shared" si="106"/>
        <v>1</v>
      </c>
      <c r="E422" s="41">
        <f t="shared" si="106"/>
        <v>3</v>
      </c>
      <c r="F422" s="41">
        <f t="shared" si="106"/>
        <v>1</v>
      </c>
      <c r="G422" s="41">
        <f t="shared" si="106"/>
        <v>4</v>
      </c>
      <c r="H422" s="41">
        <f t="shared" si="106"/>
        <v>30</v>
      </c>
      <c r="I422" s="41">
        <f t="shared" si="106"/>
        <v>50</v>
      </c>
      <c r="J422" s="41">
        <f t="shared" si="106"/>
        <v>32</v>
      </c>
      <c r="K422" s="41">
        <f t="shared" si="106"/>
        <v>27</v>
      </c>
      <c r="L422" s="41">
        <f t="shared" si="106"/>
        <v>11</v>
      </c>
      <c r="M422" s="41">
        <f t="shared" si="106"/>
        <v>4</v>
      </c>
      <c r="N422" s="41">
        <f t="shared" si="106"/>
        <v>0</v>
      </c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:36" ht="13.5" customHeight="1" x14ac:dyDescent="0.25">
      <c r="B423" s="16" t="s">
        <v>37</v>
      </c>
      <c r="C423" s="20">
        <f t="shared" si="106"/>
        <v>4</v>
      </c>
      <c r="D423" s="41">
        <f t="shared" si="106"/>
        <v>3</v>
      </c>
      <c r="E423" s="41">
        <f t="shared" si="106"/>
        <v>1</v>
      </c>
      <c r="F423" s="41">
        <f t="shared" si="106"/>
        <v>1</v>
      </c>
      <c r="G423" s="41">
        <f t="shared" si="106"/>
        <v>4</v>
      </c>
      <c r="H423" s="41">
        <f t="shared" si="106"/>
        <v>37</v>
      </c>
      <c r="I423" s="41">
        <f t="shared" si="106"/>
        <v>66</v>
      </c>
      <c r="J423" s="41">
        <f t="shared" si="106"/>
        <v>49</v>
      </c>
      <c r="K423" s="41">
        <f t="shared" si="106"/>
        <v>36</v>
      </c>
      <c r="L423" s="41">
        <f t="shared" si="106"/>
        <v>8</v>
      </c>
      <c r="M423" s="41">
        <f t="shared" si="106"/>
        <v>6</v>
      </c>
      <c r="N423" s="41">
        <f t="shared" si="106"/>
        <v>0</v>
      </c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:36" ht="13.5" customHeight="1" x14ac:dyDescent="0.25">
      <c r="B424" s="16" t="s">
        <v>38</v>
      </c>
      <c r="C424" s="20">
        <f t="shared" si="106"/>
        <v>4</v>
      </c>
      <c r="D424" s="41">
        <f t="shared" si="106"/>
        <v>0</v>
      </c>
      <c r="E424" s="41">
        <f t="shared" si="106"/>
        <v>2</v>
      </c>
      <c r="F424" s="41">
        <f t="shared" si="106"/>
        <v>4</v>
      </c>
      <c r="G424" s="41">
        <f t="shared" si="106"/>
        <v>7</v>
      </c>
      <c r="H424" s="41">
        <f t="shared" si="106"/>
        <v>25</v>
      </c>
      <c r="I424" s="41">
        <f t="shared" si="106"/>
        <v>84</v>
      </c>
      <c r="J424" s="41">
        <f t="shared" si="106"/>
        <v>71</v>
      </c>
      <c r="K424" s="41">
        <f t="shared" si="106"/>
        <v>31</v>
      </c>
      <c r="L424" s="41">
        <f t="shared" si="106"/>
        <v>30</v>
      </c>
      <c r="M424" s="41">
        <f t="shared" si="106"/>
        <v>7</v>
      </c>
      <c r="N424" s="41">
        <f t="shared" si="106"/>
        <v>0</v>
      </c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spans="2:36" ht="13.5" customHeight="1" x14ac:dyDescent="0.25">
      <c r="B425" s="16" t="s">
        <v>39</v>
      </c>
      <c r="C425" s="20">
        <f t="shared" si="106"/>
        <v>3</v>
      </c>
      <c r="D425" s="41">
        <f t="shared" si="106"/>
        <v>0</v>
      </c>
      <c r="E425" s="41">
        <f t="shared" si="106"/>
        <v>0</v>
      </c>
      <c r="F425" s="41">
        <f t="shared" si="106"/>
        <v>0</v>
      </c>
      <c r="G425" s="41">
        <f t="shared" si="106"/>
        <v>5</v>
      </c>
      <c r="H425" s="41">
        <f t="shared" si="106"/>
        <v>23</v>
      </c>
      <c r="I425" s="41">
        <f t="shared" si="106"/>
        <v>62</v>
      </c>
      <c r="J425" s="41">
        <f t="shared" si="106"/>
        <v>56</v>
      </c>
      <c r="K425" s="41">
        <f t="shared" si="106"/>
        <v>50</v>
      </c>
      <c r="L425" s="41">
        <f t="shared" si="106"/>
        <v>11</v>
      </c>
      <c r="M425" s="41">
        <f t="shared" si="106"/>
        <v>14</v>
      </c>
      <c r="N425" s="41">
        <f t="shared" si="106"/>
        <v>0</v>
      </c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spans="2:36" ht="13.5" customHeight="1" x14ac:dyDescent="0.25">
      <c r="B426" s="16" t="s">
        <v>40</v>
      </c>
      <c r="C426" s="20">
        <f t="shared" si="106"/>
        <v>0</v>
      </c>
      <c r="D426" s="41">
        <f t="shared" si="106"/>
        <v>0</v>
      </c>
      <c r="E426" s="41">
        <f t="shared" si="106"/>
        <v>1</v>
      </c>
      <c r="F426" s="41">
        <f t="shared" si="106"/>
        <v>0</v>
      </c>
      <c r="G426" s="41">
        <f t="shared" si="106"/>
        <v>4</v>
      </c>
      <c r="H426" s="41">
        <f t="shared" si="106"/>
        <v>21</v>
      </c>
      <c r="I426" s="41">
        <f t="shared" si="106"/>
        <v>27</v>
      </c>
      <c r="J426" s="41">
        <f t="shared" si="106"/>
        <v>50</v>
      </c>
      <c r="K426" s="41">
        <f t="shared" si="106"/>
        <v>19</v>
      </c>
      <c r="L426" s="41">
        <f t="shared" si="106"/>
        <v>15</v>
      </c>
      <c r="M426" s="41">
        <f t="shared" si="106"/>
        <v>9</v>
      </c>
      <c r="N426" s="41">
        <f t="shared" si="106"/>
        <v>0</v>
      </c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spans="2:36" ht="13.5" customHeight="1" x14ac:dyDescent="0.25">
      <c r="B427" s="16" t="s">
        <v>41</v>
      </c>
      <c r="C427" s="20">
        <f t="shared" si="106"/>
        <v>0</v>
      </c>
      <c r="D427" s="41">
        <f t="shared" si="106"/>
        <v>0</v>
      </c>
      <c r="E427" s="41">
        <f t="shared" si="106"/>
        <v>1</v>
      </c>
      <c r="F427" s="41">
        <f t="shared" si="106"/>
        <v>1</v>
      </c>
      <c r="G427" s="41">
        <f t="shared" si="106"/>
        <v>2</v>
      </c>
      <c r="H427" s="41">
        <f t="shared" si="106"/>
        <v>18</v>
      </c>
      <c r="I427" s="41">
        <f t="shared" si="106"/>
        <v>27</v>
      </c>
      <c r="J427" s="41">
        <f t="shared" si="106"/>
        <v>20</v>
      </c>
      <c r="K427" s="41">
        <f t="shared" si="106"/>
        <v>22</v>
      </c>
      <c r="L427" s="41">
        <f t="shared" si="106"/>
        <v>8</v>
      </c>
      <c r="M427" s="41">
        <f t="shared" si="106"/>
        <v>4</v>
      </c>
      <c r="N427" s="41">
        <f t="shared" si="106"/>
        <v>0</v>
      </c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spans="2:36" ht="13.5" customHeight="1" x14ac:dyDescent="0.25">
      <c r="B428" s="16" t="s">
        <v>42</v>
      </c>
      <c r="C428" s="20">
        <f t="shared" si="106"/>
        <v>0</v>
      </c>
      <c r="D428" s="41">
        <f t="shared" si="106"/>
        <v>0</v>
      </c>
      <c r="E428" s="41">
        <f t="shared" si="106"/>
        <v>0</v>
      </c>
      <c r="F428" s="41">
        <f t="shared" si="106"/>
        <v>0</v>
      </c>
      <c r="G428" s="41">
        <f t="shared" si="106"/>
        <v>1</v>
      </c>
      <c r="H428" s="41">
        <f t="shared" si="106"/>
        <v>2</v>
      </c>
      <c r="I428" s="41">
        <f t="shared" si="106"/>
        <v>11</v>
      </c>
      <c r="J428" s="41">
        <f t="shared" si="106"/>
        <v>20</v>
      </c>
      <c r="K428" s="41">
        <f t="shared" si="106"/>
        <v>11</v>
      </c>
      <c r="L428" s="41">
        <f t="shared" si="106"/>
        <v>4</v>
      </c>
      <c r="M428" s="41">
        <f t="shared" si="106"/>
        <v>2</v>
      </c>
      <c r="N428" s="41">
        <f t="shared" si="106"/>
        <v>0</v>
      </c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:36" ht="13.5" customHeight="1" x14ac:dyDescent="0.25">
      <c r="B429" s="76" t="s">
        <v>43</v>
      </c>
      <c r="C429" s="20">
        <f t="shared" si="106"/>
        <v>0</v>
      </c>
      <c r="D429" s="41">
        <f t="shared" si="106"/>
        <v>0</v>
      </c>
      <c r="E429" s="41">
        <f t="shared" ref="E429:N429" si="107">E371+E313+E255+E198+E140+E85+E27</f>
        <v>0</v>
      </c>
      <c r="F429" s="41">
        <f t="shared" si="107"/>
        <v>1</v>
      </c>
      <c r="G429" s="41">
        <f t="shared" si="107"/>
        <v>2</v>
      </c>
      <c r="H429" s="41">
        <f t="shared" si="107"/>
        <v>7</v>
      </c>
      <c r="I429" s="41">
        <f t="shared" si="107"/>
        <v>19</v>
      </c>
      <c r="J429" s="41">
        <f t="shared" si="107"/>
        <v>7</v>
      </c>
      <c r="K429" s="41">
        <f t="shared" si="107"/>
        <v>4</v>
      </c>
      <c r="L429" s="41">
        <f t="shared" si="107"/>
        <v>3</v>
      </c>
      <c r="M429" s="41">
        <f t="shared" si="107"/>
        <v>1</v>
      </c>
      <c r="N429" s="41">
        <f t="shared" si="107"/>
        <v>0</v>
      </c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:36" ht="13.5" customHeight="1" thickBot="1" x14ac:dyDescent="0.3">
      <c r="B430" s="85" t="s">
        <v>44</v>
      </c>
      <c r="C430" s="20">
        <f t="shared" si="106"/>
        <v>0</v>
      </c>
      <c r="D430" s="41">
        <f t="shared" ref="D430:N430" si="108">D372+D314+D256+D199+D141+D86+D28</f>
        <v>0</v>
      </c>
      <c r="E430" s="41">
        <f t="shared" si="108"/>
        <v>0</v>
      </c>
      <c r="F430" s="41">
        <f t="shared" si="108"/>
        <v>0</v>
      </c>
      <c r="G430" s="41">
        <f t="shared" si="108"/>
        <v>2</v>
      </c>
      <c r="H430" s="41">
        <f t="shared" si="108"/>
        <v>3</v>
      </c>
      <c r="I430" s="41">
        <f t="shared" si="108"/>
        <v>9</v>
      </c>
      <c r="J430" s="41">
        <f t="shared" si="108"/>
        <v>4</v>
      </c>
      <c r="K430" s="41">
        <f t="shared" si="108"/>
        <v>1</v>
      </c>
      <c r="L430" s="41">
        <f t="shared" si="108"/>
        <v>4</v>
      </c>
      <c r="M430" s="41">
        <f t="shared" si="108"/>
        <v>2</v>
      </c>
      <c r="N430" s="41">
        <f t="shared" si="108"/>
        <v>0</v>
      </c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:36" ht="13.5" customHeight="1" thickTop="1" thickBot="1" x14ac:dyDescent="0.3">
      <c r="B431" s="52" t="s">
        <v>62</v>
      </c>
      <c r="C431" s="53">
        <f t="shared" ref="C431:J431" si="109">SUM(C407:C430)</f>
        <v>39</v>
      </c>
      <c r="D431" s="53">
        <f t="shared" si="109"/>
        <v>20</v>
      </c>
      <c r="E431" s="53">
        <f t="shared" si="109"/>
        <v>25</v>
      </c>
      <c r="F431" s="53">
        <f t="shared" si="109"/>
        <v>26</v>
      </c>
      <c r="G431" s="53">
        <f t="shared" si="109"/>
        <v>98</v>
      </c>
      <c r="H431" s="53">
        <f t="shared" si="109"/>
        <v>486</v>
      </c>
      <c r="I431" s="53">
        <f t="shared" si="109"/>
        <v>916</v>
      </c>
      <c r="J431" s="53">
        <f t="shared" si="109"/>
        <v>717</v>
      </c>
      <c r="K431" s="53">
        <f>SUM(K407:K430)</f>
        <v>462</v>
      </c>
      <c r="L431" s="53">
        <f>SUM(L407:L430)</f>
        <v>212</v>
      </c>
      <c r="M431" s="53">
        <f>SUM(M407:M430)</f>
        <v>126</v>
      </c>
      <c r="N431" s="53">
        <f>SUM(N407:N430)</f>
        <v>2</v>
      </c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:36" ht="13.5" customHeight="1" thickTop="1" x14ac:dyDescent="0.25">
      <c r="B432" s="16" t="s">
        <v>5</v>
      </c>
      <c r="C432" s="62">
        <f>C431/N434</f>
        <v>1.2464046021093002E-2</v>
      </c>
      <c r="D432" s="62">
        <f>D431/N434</f>
        <v>6.3918184723553853E-3</v>
      </c>
      <c r="E432" s="62">
        <f>E431/N434</f>
        <v>7.9897730904442306E-3</v>
      </c>
      <c r="F432" s="62">
        <f>F431/N434</f>
        <v>8.3093640140620012E-3</v>
      </c>
      <c r="G432" s="62">
        <f>G431/N434</f>
        <v>3.1319910514541388E-2</v>
      </c>
      <c r="H432" s="62">
        <f>H431/N434</f>
        <v>0.15532118887823587</v>
      </c>
      <c r="I432" s="62">
        <f>I431/N434</f>
        <v>0.29274528603387662</v>
      </c>
      <c r="J432" s="62">
        <f>J431/N434</f>
        <v>0.22914669223394055</v>
      </c>
      <c r="K432" s="62">
        <f>K431/N434</f>
        <v>0.1476510067114094</v>
      </c>
      <c r="L432" s="62">
        <f>L431/N434</f>
        <v>6.7753275806967078E-2</v>
      </c>
      <c r="M432" s="62">
        <f>M431/N434</f>
        <v>4.0268456375838924E-2</v>
      </c>
      <c r="N432" s="62">
        <f>N431/N434</f>
        <v>6.3918184723553851E-4</v>
      </c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:35" ht="13.5" customHeight="1" thickBot="1" x14ac:dyDescent="0.3">
      <c r="B433" s="88" t="s">
        <v>63</v>
      </c>
      <c r="C433" s="63">
        <f t="shared" ref="C433:J433" si="110">C431/24</f>
        <v>1.625</v>
      </c>
      <c r="D433" s="63">
        <f t="shared" si="110"/>
        <v>0.83333333333333337</v>
      </c>
      <c r="E433" s="63">
        <f t="shared" si="110"/>
        <v>1.0416666666666667</v>
      </c>
      <c r="F433" s="63">
        <f t="shared" si="110"/>
        <v>1.0833333333333333</v>
      </c>
      <c r="G433" s="63">
        <f t="shared" si="110"/>
        <v>4.083333333333333</v>
      </c>
      <c r="H433" s="63">
        <f t="shared" si="110"/>
        <v>20.25</v>
      </c>
      <c r="I433" s="63">
        <f t="shared" si="110"/>
        <v>38.166666666666664</v>
      </c>
      <c r="J433" s="63">
        <f t="shared" si="110"/>
        <v>29.875</v>
      </c>
      <c r="K433" s="63">
        <f>K431/24</f>
        <v>19.25</v>
      </c>
      <c r="L433" s="63">
        <f>L431/24</f>
        <v>8.8333333333333339</v>
      </c>
      <c r="M433" s="63">
        <f>M431/24</f>
        <v>5.25</v>
      </c>
      <c r="N433" s="63">
        <f>N431/24</f>
        <v>8.3333333333333329E-2</v>
      </c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:35" ht="12.75" customHeight="1" thickTop="1" thickBot="1" x14ac:dyDescent="0.3">
      <c r="B434" s="64"/>
      <c r="C434" s="64"/>
      <c r="D434" s="64"/>
      <c r="E434" s="64"/>
      <c r="L434" s="65" t="s">
        <v>53</v>
      </c>
      <c r="M434" s="66"/>
      <c r="N434" s="67">
        <f>SUM(C407:N430)</f>
        <v>3129</v>
      </c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:35" ht="12.75" customHeight="1" thickTop="1" x14ac:dyDescent="0.25">
      <c r="L435" s="3"/>
      <c r="M435" s="3"/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:35" ht="12.75" customHeight="1" x14ac:dyDescent="0.3">
      <c r="F436" s="156">
        <f>Synthese!C34</f>
        <v>51.45</v>
      </c>
      <c r="G436" s="70" t="s">
        <v>87</v>
      </c>
      <c r="L436" s="3"/>
      <c r="M436" s="3"/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:35" ht="12.75" customHeight="1" x14ac:dyDescent="0.3">
      <c r="B437" s="57" t="s">
        <v>64</v>
      </c>
      <c r="F437" s="157">
        <f>Synthese!B34</f>
        <v>2.68</v>
      </c>
      <c r="G437" s="70" t="s">
        <v>88</v>
      </c>
      <c r="H437" s="71"/>
      <c r="I437" s="71"/>
      <c r="J437" s="5"/>
      <c r="K437" s="5"/>
      <c r="L437" s="3"/>
      <c r="M437" s="3"/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:35" ht="12.75" customHeight="1" x14ac:dyDescent="0.25">
      <c r="L438" s="3"/>
      <c r="M438" s="3"/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:35" ht="12.75" customHeight="1" x14ac:dyDescent="0.25">
      <c r="L439" s="3"/>
      <c r="M439" s="3"/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:35" ht="12.75" customHeight="1" x14ac:dyDescent="0.25">
      <c r="L440" s="3"/>
      <c r="M440" s="3"/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:35" ht="12.75" customHeight="1" x14ac:dyDescent="0.25">
      <c r="L441" s="3"/>
      <c r="M441" s="3"/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:35" ht="12.75" customHeight="1" x14ac:dyDescent="0.25">
      <c r="L442" s="3"/>
      <c r="M442" s="3"/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:35" ht="12.75" customHeight="1" x14ac:dyDescent="0.25">
      <c r="L443" s="3"/>
      <c r="M443" s="3"/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:35" ht="12.75" customHeight="1" x14ac:dyDescent="0.25">
      <c r="L444" s="3"/>
      <c r="M444" s="3"/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:35" ht="12.75" customHeight="1" x14ac:dyDescent="0.25">
      <c r="L445" s="3"/>
      <c r="M445" s="3"/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:35" ht="12.75" customHeight="1" x14ac:dyDescent="0.25">
      <c r="L446" s="3"/>
      <c r="M446" s="3"/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:35" ht="12.75" customHeight="1" x14ac:dyDescent="0.25">
      <c r="L447" s="3"/>
      <c r="M447" s="3"/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:35" ht="12.75" customHeight="1" x14ac:dyDescent="0.25">
      <c r="L448" s="3"/>
      <c r="M448" s="3"/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:35" ht="12.75" customHeight="1" x14ac:dyDescent="0.25">
      <c r="L449" s="3"/>
      <c r="M449" s="3"/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:35" ht="12.75" customHeight="1" x14ac:dyDescent="0.25">
      <c r="L450" s="3"/>
      <c r="M450" s="3"/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:35" ht="12.75" customHeight="1" x14ac:dyDescent="0.25">
      <c r="L451" s="3"/>
      <c r="M451" s="3"/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:35" ht="12.75" customHeight="1" x14ac:dyDescent="0.25">
      <c r="L452" s="3"/>
      <c r="M452" s="3"/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:35" ht="12.75" customHeight="1" x14ac:dyDescent="0.25">
      <c r="L453" s="3"/>
      <c r="M453" s="3"/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:35" ht="12.75" customHeight="1" x14ac:dyDescent="0.25">
      <c r="L454" s="3"/>
      <c r="M454" s="3"/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:35" ht="12.75" customHeight="1" x14ac:dyDescent="0.25">
      <c r="L455" s="3"/>
      <c r="M455" s="3"/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:35" ht="9" customHeight="1" x14ac:dyDescent="0.25">
      <c r="L456" s="3"/>
      <c r="M456" s="3"/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:35" ht="8.25" customHeight="1" x14ac:dyDescent="0.25">
      <c r="L457" s="3"/>
      <c r="M457" s="3"/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:35" ht="12.75" customHeight="1" x14ac:dyDescent="0.25">
      <c r="L458" s="3"/>
      <c r="M458" s="3"/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:35" ht="12.75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:35" ht="12.7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:35" ht="12.75" customHeight="1" x14ac:dyDescent="0.25">
      <c r="B462" s="5"/>
      <c r="C462" s="5"/>
      <c r="D462" s="5"/>
      <c r="E462" s="5"/>
      <c r="F462" s="5"/>
      <c r="G462" s="5"/>
      <c r="H462" s="5"/>
      <c r="I462" s="5"/>
      <c r="J462" s="5"/>
      <c r="K462" s="5"/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:35" ht="12.75" customHeight="1" x14ac:dyDescent="0.25">
      <c r="B463" s="5"/>
      <c r="C463" s="5"/>
      <c r="D463" s="5"/>
      <c r="E463" s="5"/>
      <c r="F463" s="5"/>
      <c r="G463" s="5"/>
      <c r="H463" s="5"/>
      <c r="I463" s="5"/>
      <c r="J463" s="5"/>
      <c r="K463" s="5"/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:35" ht="12.75" customHeight="1" x14ac:dyDescent="0.25">
      <c r="B464" s="5"/>
      <c r="C464" s="5"/>
      <c r="D464" s="5"/>
      <c r="E464" s="5"/>
      <c r="F464" s="5"/>
      <c r="G464" s="5"/>
      <c r="H464" s="5"/>
      <c r="I464" s="5"/>
      <c r="J464" s="5"/>
      <c r="K464" s="5"/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:35" ht="12.75" customHeight="1" x14ac:dyDescent="0.25">
      <c r="B465" s="5"/>
      <c r="C465" s="5"/>
      <c r="D465" s="5"/>
      <c r="E465" s="5"/>
      <c r="F465" s="5"/>
      <c r="G465" s="5"/>
      <c r="H465" s="5"/>
      <c r="I465" s="5"/>
      <c r="J465" s="5"/>
      <c r="K465" s="5"/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:35" ht="12.75" customHeight="1" x14ac:dyDescent="0.25">
      <c r="B466" s="5"/>
      <c r="C466" s="5"/>
      <c r="D466" s="5"/>
      <c r="E466" s="5"/>
      <c r="F466" s="5"/>
      <c r="G466" s="5"/>
      <c r="H466" s="5"/>
      <c r="I466" s="5"/>
      <c r="J466" s="5"/>
      <c r="K466" s="5"/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:35" ht="12.75" customHeight="1" x14ac:dyDescent="0.25">
      <c r="B467" s="5"/>
      <c r="C467" s="5"/>
      <c r="D467" s="5"/>
      <c r="E467" s="5"/>
      <c r="F467" s="5"/>
      <c r="G467" s="5"/>
      <c r="H467" s="5"/>
      <c r="I467" s="5"/>
      <c r="J467" s="5"/>
      <c r="K467" s="5"/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:35" ht="12.75" customHeight="1" x14ac:dyDescent="0.25">
      <c r="B468" s="5"/>
      <c r="C468" s="5"/>
      <c r="D468" s="5"/>
      <c r="E468" s="5"/>
      <c r="F468" s="5"/>
      <c r="G468" s="5"/>
      <c r="H468" s="5"/>
      <c r="I468" s="5"/>
      <c r="J468" s="5"/>
      <c r="K468" s="5"/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:35" ht="12.75" customHeight="1" x14ac:dyDescent="0.25">
      <c r="B469" s="5"/>
      <c r="C469" s="5"/>
      <c r="D469" s="5"/>
      <c r="E469" s="5"/>
      <c r="F469" s="5"/>
      <c r="G469" s="5"/>
      <c r="H469" s="5"/>
      <c r="I469" s="5"/>
      <c r="J469" s="5"/>
      <c r="K469" s="5"/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:35" ht="12.75" customHeight="1" x14ac:dyDescent="0.25">
      <c r="B470" s="5"/>
      <c r="C470" s="5"/>
      <c r="D470" s="5"/>
      <c r="E470" s="5"/>
      <c r="F470" s="5"/>
      <c r="G470" s="5"/>
      <c r="H470" s="5"/>
      <c r="I470" s="5"/>
      <c r="J470" s="5"/>
      <c r="K470" s="5"/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:35" ht="12.75" customHeight="1" x14ac:dyDescent="0.25">
      <c r="B471" s="5"/>
      <c r="C471" s="5"/>
      <c r="D471" s="5"/>
      <c r="E471" s="5"/>
      <c r="F471" s="5"/>
      <c r="G471" s="5"/>
      <c r="H471" s="5"/>
      <c r="I471" s="5"/>
      <c r="J471" s="5"/>
      <c r="K471" s="5"/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:35" ht="12.75" customHeight="1" x14ac:dyDescent="0.25">
      <c r="B472" s="5"/>
      <c r="C472" s="5"/>
      <c r="D472" s="5"/>
      <c r="E472" s="5"/>
      <c r="F472" s="5"/>
      <c r="G472" s="5"/>
      <c r="H472" s="5"/>
      <c r="I472" s="5"/>
      <c r="J472" s="5"/>
      <c r="K472" s="5"/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:35" ht="12.75" customHeight="1" x14ac:dyDescent="0.25">
      <c r="B473" s="5"/>
      <c r="C473" s="5"/>
      <c r="D473" s="5"/>
      <c r="E473" s="5"/>
      <c r="F473" s="5"/>
      <c r="G473" s="5"/>
      <c r="H473" s="5"/>
      <c r="I473" s="5"/>
      <c r="J473" s="5"/>
      <c r="K473" s="5"/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:35" ht="12.75" customHeight="1" x14ac:dyDescent="0.25">
      <c r="B474" s="5"/>
      <c r="C474" s="5"/>
      <c r="D474" s="5"/>
      <c r="E474" s="5"/>
      <c r="F474" s="5"/>
      <c r="G474" s="5"/>
      <c r="H474" s="5"/>
      <c r="I474" s="5"/>
      <c r="J474" s="5"/>
      <c r="K474" s="5"/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:35" ht="12.75" customHeight="1" x14ac:dyDescent="0.25">
      <c r="B475" s="5"/>
      <c r="C475" s="5"/>
      <c r="D475" s="5"/>
      <c r="E475" s="5"/>
      <c r="F475" s="5"/>
      <c r="G475" s="5"/>
      <c r="H475" s="5"/>
      <c r="I475" s="5"/>
      <c r="J475" s="5"/>
      <c r="K475" s="5"/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:35" ht="12.75" customHeight="1" x14ac:dyDescent="0.25">
      <c r="B476" s="5"/>
      <c r="C476" s="5"/>
      <c r="D476" s="5"/>
      <c r="E476" s="5"/>
      <c r="F476" s="5"/>
      <c r="G476" s="5"/>
      <c r="H476" s="5"/>
      <c r="I476" s="5"/>
      <c r="J476" s="5"/>
      <c r="K476" s="5"/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:35" ht="12.75" customHeight="1" x14ac:dyDescent="0.25">
      <c r="B477" s="5"/>
      <c r="C477" s="5"/>
      <c r="D477" s="5"/>
      <c r="E477" s="5"/>
      <c r="F477" s="5"/>
      <c r="G477" s="5"/>
      <c r="H477" s="5"/>
      <c r="I477" s="5"/>
      <c r="J477" s="5"/>
      <c r="K477" s="5"/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:35" ht="12.75" customHeight="1" x14ac:dyDescent="0.25">
      <c r="B478" s="5"/>
      <c r="C478" s="5"/>
      <c r="D478" s="5"/>
      <c r="E478" s="5"/>
      <c r="F478" s="5"/>
      <c r="G478" s="5"/>
      <c r="H478" s="5"/>
      <c r="I478" s="5"/>
      <c r="J478" s="5"/>
      <c r="K478" s="5"/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:35" ht="12.75" customHeight="1" x14ac:dyDescent="0.25">
      <c r="B479" s="5"/>
      <c r="C479" s="5"/>
      <c r="D479" s="5"/>
      <c r="E479" s="5"/>
      <c r="F479" s="5"/>
      <c r="G479" s="5"/>
      <c r="H479" s="5"/>
      <c r="I479" s="5"/>
      <c r="J479" s="5"/>
      <c r="K479" s="5"/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:35" ht="12.75" customHeight="1" x14ac:dyDescent="0.25">
      <c r="B480" s="5"/>
      <c r="C480" s="5"/>
      <c r="D480" s="5"/>
      <c r="E480" s="5"/>
      <c r="F480" s="5"/>
      <c r="G480" s="5"/>
      <c r="H480" s="5"/>
      <c r="I480" s="5"/>
      <c r="J480" s="5"/>
      <c r="K480" s="5"/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:35" ht="12.75" customHeight="1" x14ac:dyDescent="0.25">
      <c r="B481" s="5"/>
      <c r="C481" s="5"/>
      <c r="D481" s="5"/>
      <c r="E481" s="5"/>
      <c r="F481" s="5"/>
      <c r="G481" s="5"/>
      <c r="H481" s="5"/>
      <c r="I481" s="5"/>
      <c r="J481" s="5"/>
      <c r="K481" s="5"/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:35" ht="12.75" customHeight="1" x14ac:dyDescent="0.25">
      <c r="B482" s="5"/>
      <c r="C482" s="5"/>
      <c r="D482" s="5"/>
      <c r="E482" s="5"/>
      <c r="F482" s="5"/>
      <c r="G482" s="5"/>
      <c r="H482" s="5"/>
      <c r="I482" s="5"/>
      <c r="J482" s="5"/>
      <c r="K482" s="5"/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:35" ht="12.75" customHeight="1" x14ac:dyDescent="0.25">
      <c r="B483" s="5"/>
      <c r="C483" s="5"/>
      <c r="D483" s="5"/>
      <c r="E483" s="5"/>
      <c r="F483" s="5"/>
      <c r="G483" s="5"/>
      <c r="H483" s="5"/>
      <c r="I483" s="5"/>
      <c r="J483" s="5"/>
      <c r="K483" s="5"/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:35" ht="12.75" customHeight="1" x14ac:dyDescent="0.25">
      <c r="B484" s="5"/>
      <c r="C484" s="5"/>
      <c r="D484" s="5"/>
      <c r="E484" s="5"/>
      <c r="F484" s="5"/>
      <c r="G484" s="5"/>
      <c r="H484" s="5"/>
      <c r="I484" s="5"/>
      <c r="J484" s="5"/>
      <c r="K484" s="5"/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:35" ht="12.75" customHeight="1" x14ac:dyDescent="0.25">
      <c r="B485" s="5"/>
      <c r="C485" s="5"/>
      <c r="D485" s="5"/>
      <c r="E485" s="5"/>
      <c r="F485" s="5"/>
      <c r="G485" s="5"/>
      <c r="H485" s="5"/>
      <c r="I485" s="5"/>
      <c r="J485" s="5"/>
      <c r="K485" s="5"/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:35" ht="12.75" customHeight="1" x14ac:dyDescent="0.25">
      <c r="B486" s="5"/>
      <c r="C486" s="5"/>
      <c r="D486" s="5"/>
      <c r="E486" s="5"/>
      <c r="F486" s="5"/>
      <c r="G486" s="5"/>
      <c r="H486" s="5"/>
      <c r="I486" s="5"/>
      <c r="J486" s="5"/>
      <c r="K486" s="5"/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:35" ht="12.75" customHeight="1" x14ac:dyDescent="0.25">
      <c r="B487" s="5"/>
      <c r="C487" s="5"/>
      <c r="D487" s="5"/>
      <c r="E487" s="5"/>
      <c r="F487" s="5"/>
      <c r="G487" s="5"/>
      <c r="H487" s="5"/>
      <c r="I487" s="5"/>
      <c r="J487" s="5"/>
      <c r="K487" s="5"/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:35" ht="12.75" customHeight="1" x14ac:dyDescent="0.25">
      <c r="B488" s="5"/>
      <c r="C488" s="5"/>
      <c r="D488" s="5"/>
      <c r="E488" s="5"/>
      <c r="F488" s="5"/>
      <c r="G488" s="5"/>
      <c r="H488" s="5"/>
      <c r="I488" s="5"/>
      <c r="J488" s="5"/>
      <c r="K488" s="5"/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:35" ht="12.75" customHeight="1" x14ac:dyDescent="0.25">
      <c r="B489" s="5"/>
      <c r="C489" s="5"/>
      <c r="D489" s="5"/>
      <c r="E489" s="5"/>
      <c r="F489" s="5"/>
      <c r="G489" s="5"/>
      <c r="H489" s="5"/>
      <c r="I489" s="5"/>
      <c r="J489" s="5"/>
      <c r="K489" s="5"/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:35" ht="12.75" customHeight="1" x14ac:dyDescent="0.25">
      <c r="B490" s="5"/>
      <c r="C490" s="5"/>
      <c r="D490" s="5"/>
      <c r="E490" s="5"/>
      <c r="F490" s="5"/>
      <c r="G490" s="5"/>
      <c r="H490" s="5"/>
      <c r="I490" s="5"/>
      <c r="J490" s="5"/>
      <c r="K490" s="5"/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:35" ht="7.5" customHeight="1" x14ac:dyDescent="0.25">
      <c r="B491" s="5"/>
      <c r="C491" s="5"/>
      <c r="D491" s="5"/>
      <c r="E491" s="5"/>
      <c r="F491" s="5"/>
      <c r="G491" s="5"/>
      <c r="H491" s="5"/>
      <c r="I491" s="5"/>
      <c r="J491" s="5"/>
      <c r="K491" s="5"/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:35" ht="12.75" customHeight="1" x14ac:dyDescent="0.25">
      <c r="B492" s="5"/>
      <c r="C492" s="5"/>
      <c r="D492" s="5"/>
      <c r="E492" s="5"/>
      <c r="F492" s="5"/>
      <c r="G492" s="5"/>
      <c r="H492" s="5"/>
      <c r="I492" s="5"/>
      <c r="J492" s="5"/>
      <c r="K492" s="5"/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:35" ht="12.75" customHeight="1" x14ac:dyDescent="0.25">
      <c r="B493" s="5"/>
      <c r="C493" s="5"/>
      <c r="D493" s="5"/>
      <c r="E493" s="5"/>
      <c r="F493" s="5"/>
      <c r="G493" s="5"/>
      <c r="H493" s="5"/>
      <c r="I493" s="5"/>
      <c r="J493" s="5"/>
      <c r="K493" s="5"/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:35" ht="12.75" customHeight="1" x14ac:dyDescent="0.25">
      <c r="B494" s="5"/>
      <c r="C494" s="5"/>
      <c r="D494" s="5"/>
      <c r="E494" s="5"/>
      <c r="F494" s="5"/>
      <c r="G494" s="5"/>
      <c r="H494" s="5"/>
      <c r="I494" s="5"/>
      <c r="J494" s="5"/>
      <c r="K494" s="5"/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:35" ht="12.75" customHeight="1" x14ac:dyDescent="0.25">
      <c r="B495" s="5"/>
      <c r="C495" s="5"/>
      <c r="D495" s="5"/>
      <c r="E495" s="5"/>
      <c r="F495" s="5"/>
      <c r="G495" s="5"/>
      <c r="H495" s="5"/>
      <c r="I495" s="5"/>
      <c r="J495" s="5"/>
      <c r="K495" s="5"/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:35" ht="12.75" customHeight="1" x14ac:dyDescent="0.25">
      <c r="B496" s="5"/>
      <c r="C496" s="5"/>
      <c r="D496" s="5"/>
      <c r="E496" s="5"/>
      <c r="F496" s="5"/>
      <c r="G496" s="5"/>
      <c r="H496" s="5"/>
      <c r="I496" s="5"/>
      <c r="J496" s="5"/>
      <c r="K496" s="5"/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:35" ht="12.75" customHeight="1" x14ac:dyDescent="0.25">
      <c r="B497" s="5"/>
      <c r="C497" s="5"/>
      <c r="D497" s="5"/>
      <c r="E497" s="5"/>
      <c r="F497" s="5"/>
      <c r="G497" s="5"/>
      <c r="H497" s="5"/>
      <c r="I497" s="5"/>
      <c r="J497" s="5"/>
      <c r="K497" s="5"/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:35" ht="12.75" customHeight="1" x14ac:dyDescent="0.25">
      <c r="B498" s="5"/>
      <c r="C498" s="5"/>
      <c r="D498" s="5"/>
      <c r="E498" s="5"/>
      <c r="F498" s="5"/>
      <c r="G498" s="5"/>
      <c r="H498" s="5"/>
      <c r="I498" s="5"/>
      <c r="J498" s="5"/>
      <c r="K498" s="5"/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:35" ht="12.75" customHeight="1" x14ac:dyDescent="0.25">
      <c r="B499" s="5"/>
      <c r="C499" s="5"/>
      <c r="D499" s="5"/>
      <c r="E499" s="5"/>
      <c r="F499" s="5"/>
      <c r="G499" s="5"/>
      <c r="H499" s="5"/>
      <c r="I499" s="5"/>
      <c r="J499" s="5"/>
      <c r="K499" s="5"/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:35" ht="12.75" customHeight="1" x14ac:dyDescent="0.25">
      <c r="B500" s="5"/>
      <c r="C500" s="5"/>
      <c r="D500" s="5"/>
      <c r="E500" s="5"/>
      <c r="F500" s="5"/>
      <c r="G500" s="5"/>
      <c r="H500" s="5"/>
      <c r="I500" s="5"/>
      <c r="J500" s="5"/>
      <c r="K500" s="5"/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:35" ht="12.75" customHeight="1" x14ac:dyDescent="0.25">
      <c r="B501" s="5"/>
      <c r="C501" s="5"/>
      <c r="D501" s="5"/>
      <c r="E501" s="5"/>
      <c r="F501" s="5"/>
      <c r="G501" s="5"/>
      <c r="H501" s="5"/>
      <c r="I501" s="5"/>
      <c r="J501" s="5"/>
      <c r="K501" s="5"/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:35" ht="12.75" customHeight="1" x14ac:dyDescent="0.25">
      <c r="B502" s="5"/>
      <c r="C502" s="5"/>
      <c r="D502" s="5"/>
      <c r="E502" s="5"/>
      <c r="F502" s="5"/>
      <c r="G502" s="5"/>
      <c r="H502" s="5"/>
      <c r="I502" s="5"/>
      <c r="J502" s="5"/>
      <c r="K502" s="5"/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:35" ht="12.75" customHeight="1" x14ac:dyDescent="0.25">
      <c r="B503" s="5"/>
      <c r="C503" s="5"/>
      <c r="D503" s="5"/>
      <c r="E503" s="5"/>
      <c r="F503" s="5"/>
      <c r="G503" s="5"/>
      <c r="H503" s="5"/>
      <c r="I503" s="5"/>
      <c r="J503" s="5"/>
      <c r="K503" s="5"/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:35" ht="12.75" customHeight="1" x14ac:dyDescent="0.25">
      <c r="B504" s="5"/>
      <c r="C504" s="5"/>
      <c r="D504" s="5"/>
      <c r="E504" s="5"/>
      <c r="F504" s="5"/>
      <c r="G504" s="5"/>
      <c r="H504" s="5"/>
      <c r="I504" s="5"/>
      <c r="J504" s="5"/>
      <c r="K504" s="5"/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:35" ht="12.75" customHeight="1" x14ac:dyDescent="0.25">
      <c r="B505" s="5"/>
      <c r="C505" s="5"/>
      <c r="D505" s="5"/>
      <c r="E505" s="5"/>
      <c r="F505" s="5"/>
      <c r="G505" s="5"/>
      <c r="H505" s="5"/>
      <c r="I505" s="5"/>
      <c r="J505" s="5"/>
      <c r="K505" s="5"/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:35" ht="12.75" customHeight="1" x14ac:dyDescent="0.25">
      <c r="B506" s="5"/>
      <c r="C506" s="5"/>
      <c r="D506" s="5"/>
      <c r="E506" s="5"/>
      <c r="F506" s="5"/>
      <c r="G506" s="5"/>
      <c r="H506" s="5"/>
      <c r="I506" s="5"/>
      <c r="J506" s="5"/>
      <c r="K506" s="5"/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:35" ht="12.75" customHeight="1" x14ac:dyDescent="0.25">
      <c r="B507" s="5"/>
      <c r="C507" s="5"/>
      <c r="D507" s="5"/>
      <c r="E507" s="5"/>
      <c r="F507" s="5"/>
      <c r="G507" s="5"/>
      <c r="H507" s="5"/>
      <c r="I507" s="5"/>
      <c r="J507" s="5"/>
      <c r="K507" s="5"/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:35" ht="12.75" customHeight="1" x14ac:dyDescent="0.25">
      <c r="B508" s="5"/>
      <c r="C508" s="5"/>
      <c r="D508" s="5"/>
      <c r="E508" s="5"/>
      <c r="F508" s="5"/>
      <c r="G508" s="5"/>
      <c r="H508" s="5"/>
      <c r="I508" s="5"/>
      <c r="J508" s="5"/>
      <c r="K508" s="5"/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:35" ht="12.75" customHeight="1" x14ac:dyDescent="0.25">
      <c r="B509" s="5"/>
      <c r="C509" s="5"/>
      <c r="D509" s="5"/>
      <c r="E509" s="5"/>
      <c r="F509" s="5"/>
      <c r="G509" s="5"/>
      <c r="H509" s="5"/>
      <c r="I509" s="5"/>
      <c r="J509" s="5"/>
      <c r="K509" s="5"/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:35" ht="12.75" customHeight="1" x14ac:dyDescent="0.25">
      <c r="B510" s="5"/>
      <c r="C510" s="5"/>
      <c r="D510" s="5"/>
      <c r="E510" s="5"/>
      <c r="F510" s="5"/>
      <c r="G510" s="5"/>
      <c r="H510" s="5"/>
      <c r="I510" s="5"/>
      <c r="J510" s="5"/>
      <c r="K510" s="5"/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:35" ht="12.75" customHeight="1" x14ac:dyDescent="0.25">
      <c r="B511" s="5"/>
      <c r="C511" s="5"/>
      <c r="D511" s="5"/>
      <c r="E511" s="5"/>
      <c r="F511" s="5"/>
      <c r="G511" s="5"/>
      <c r="H511" s="5"/>
      <c r="I511" s="5"/>
      <c r="J511" s="5"/>
      <c r="K511" s="5"/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:35" ht="12.75" customHeight="1" x14ac:dyDescent="0.25">
      <c r="B512" s="5"/>
      <c r="C512" s="5"/>
      <c r="D512" s="5"/>
      <c r="E512" s="5"/>
      <c r="F512" s="5"/>
      <c r="G512" s="5"/>
      <c r="H512" s="5"/>
      <c r="I512" s="5"/>
      <c r="J512" s="5"/>
      <c r="K512" s="5"/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:35" ht="12.75" customHeight="1" x14ac:dyDescent="0.25">
      <c r="B513" s="5"/>
      <c r="C513" s="5"/>
      <c r="D513" s="5"/>
      <c r="E513" s="5"/>
      <c r="F513" s="5"/>
      <c r="G513" s="5"/>
      <c r="H513" s="5"/>
      <c r="I513" s="5"/>
      <c r="J513" s="5"/>
      <c r="K513" s="5"/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:35" ht="12.75" customHeight="1" x14ac:dyDescent="0.25">
      <c r="B514" s="5"/>
      <c r="C514" s="5"/>
      <c r="D514" s="5"/>
      <c r="E514" s="5"/>
      <c r="F514" s="5"/>
      <c r="G514" s="5"/>
      <c r="H514" s="5"/>
      <c r="I514" s="5"/>
      <c r="J514" s="5"/>
      <c r="K514" s="5"/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:35" ht="4.5" customHeight="1" x14ac:dyDescent="0.25">
      <c r="B515" s="5"/>
      <c r="C515" s="5"/>
      <c r="D515" s="5"/>
      <c r="E515" s="5"/>
      <c r="F515" s="5"/>
      <c r="G515" s="5"/>
      <c r="H515" s="5"/>
      <c r="I515" s="5"/>
      <c r="J515" s="5"/>
      <c r="K515" s="5"/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:35" ht="12.75" customHeight="1" x14ac:dyDescent="0.25">
      <c r="B516" s="5"/>
      <c r="C516" s="5"/>
      <c r="D516" s="5"/>
      <c r="E516" s="5"/>
      <c r="F516" s="5"/>
      <c r="G516" s="5"/>
      <c r="H516" s="5"/>
      <c r="I516" s="5"/>
      <c r="J516" s="5"/>
      <c r="K516" s="5"/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:35" ht="12.75" customHeight="1" x14ac:dyDescent="0.25">
      <c r="B517" s="5"/>
      <c r="C517" s="5"/>
      <c r="D517" s="5"/>
      <c r="E517" s="5"/>
      <c r="F517" s="5"/>
      <c r="G517" s="5"/>
      <c r="H517" s="5"/>
      <c r="I517" s="5"/>
      <c r="J517" s="5"/>
      <c r="K517" s="5"/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:35" ht="12.75" customHeight="1" x14ac:dyDescent="0.25">
      <c r="B518" s="5"/>
      <c r="C518" s="5"/>
      <c r="D518" s="5"/>
      <c r="E518" s="5"/>
      <c r="F518" s="5"/>
      <c r="G518" s="5"/>
      <c r="H518" s="5"/>
      <c r="I518" s="5"/>
      <c r="J518" s="5"/>
      <c r="K518" s="5"/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:35" ht="12.75" customHeight="1" x14ac:dyDescent="0.25">
      <c r="B519" s="5"/>
      <c r="C519" s="5"/>
      <c r="D519" s="5"/>
      <c r="E519" s="5"/>
      <c r="F519" s="5"/>
      <c r="G519" s="5"/>
      <c r="H519" s="5"/>
      <c r="I519" s="5"/>
      <c r="J519" s="5"/>
      <c r="K519" s="5"/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:35" ht="12.75" customHeight="1" x14ac:dyDescent="0.25">
      <c r="B520" s="5"/>
      <c r="C520" s="5"/>
      <c r="D520" s="5"/>
      <c r="E520" s="5"/>
      <c r="F520" s="5"/>
      <c r="G520" s="5"/>
      <c r="H520" s="5"/>
      <c r="I520" s="5"/>
      <c r="J520" s="5"/>
      <c r="K520" s="5"/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:35" ht="12.75" customHeight="1" x14ac:dyDescent="0.25">
      <c r="B521" s="5"/>
      <c r="C521" s="5"/>
      <c r="D521" s="5"/>
      <c r="E521" s="5"/>
      <c r="F521" s="5"/>
      <c r="G521" s="5"/>
      <c r="H521" s="5"/>
      <c r="I521" s="5"/>
      <c r="J521" s="5"/>
      <c r="K521" s="5"/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:35" ht="12.75" customHeight="1" x14ac:dyDescent="0.25">
      <c r="B522" s="5"/>
      <c r="C522" s="5"/>
      <c r="D522" s="5"/>
      <c r="E522" s="5"/>
      <c r="F522" s="5"/>
      <c r="G522" s="5"/>
      <c r="H522" s="5"/>
      <c r="I522" s="5"/>
      <c r="J522" s="5"/>
      <c r="K522" s="5"/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:35" ht="12.75" customHeight="1" x14ac:dyDescent="0.25">
      <c r="B523" s="5"/>
      <c r="C523" s="5"/>
      <c r="D523" s="5"/>
      <c r="E523" s="5"/>
      <c r="F523" s="5"/>
      <c r="G523" s="5"/>
      <c r="H523" s="5"/>
      <c r="I523" s="5"/>
      <c r="J523" s="5"/>
      <c r="K523" s="5"/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:35" ht="12.75" customHeight="1" x14ac:dyDescent="0.25">
      <c r="B524" s="5"/>
      <c r="C524" s="5"/>
      <c r="D524" s="5"/>
      <c r="E524" s="5"/>
      <c r="F524" s="5"/>
      <c r="G524" s="5"/>
      <c r="H524" s="5"/>
      <c r="I524" s="5"/>
      <c r="J524" s="5"/>
      <c r="K524" s="5"/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:35" ht="12.75" customHeight="1" x14ac:dyDescent="0.25">
      <c r="B525" s="5"/>
      <c r="C525" s="5"/>
      <c r="D525" s="5"/>
      <c r="E525" s="5"/>
      <c r="F525" s="5"/>
      <c r="G525" s="5"/>
      <c r="H525" s="5"/>
      <c r="I525" s="5"/>
      <c r="J525" s="5"/>
      <c r="K525" s="5"/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:35" ht="12.75" customHeight="1" x14ac:dyDescent="0.25">
      <c r="B526" s="5"/>
      <c r="C526" s="5"/>
      <c r="D526" s="5"/>
      <c r="E526" s="5"/>
      <c r="F526" s="5"/>
      <c r="G526" s="5"/>
      <c r="H526" s="5"/>
      <c r="I526" s="5"/>
      <c r="J526" s="5"/>
      <c r="K526" s="5"/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:35" ht="12.75" customHeight="1" x14ac:dyDescent="0.25">
      <c r="B527" s="5"/>
      <c r="C527" s="5"/>
      <c r="D527" s="5"/>
      <c r="E527" s="5"/>
      <c r="F527" s="5"/>
      <c r="G527" s="5"/>
      <c r="H527" s="5"/>
      <c r="I527" s="5"/>
      <c r="J527" s="5"/>
      <c r="K527" s="5"/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:35" ht="12.75" customHeight="1" x14ac:dyDescent="0.25">
      <c r="B528" s="5"/>
      <c r="C528" s="5"/>
      <c r="D528" s="5"/>
      <c r="E528" s="5"/>
      <c r="F528" s="5"/>
      <c r="G528" s="5"/>
      <c r="H528" s="5"/>
      <c r="I528" s="5"/>
      <c r="J528" s="5"/>
      <c r="K528" s="5"/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:35" ht="12.75" customHeight="1" x14ac:dyDescent="0.25">
      <c r="B529" s="5"/>
      <c r="C529" s="5"/>
      <c r="D529" s="5"/>
      <c r="E529" s="5"/>
      <c r="F529" s="5"/>
      <c r="G529" s="5"/>
      <c r="H529" s="5"/>
      <c r="I529" s="5"/>
      <c r="J529" s="5"/>
      <c r="K529" s="5"/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:35" ht="12.75" customHeight="1" x14ac:dyDescent="0.25">
      <c r="B530" s="5"/>
      <c r="C530" s="5"/>
      <c r="D530" s="5"/>
      <c r="E530" s="5"/>
      <c r="F530" s="5"/>
      <c r="G530" s="5"/>
      <c r="H530" s="5"/>
      <c r="I530" s="5"/>
      <c r="J530" s="5"/>
      <c r="K530" s="5"/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:35" ht="12.75" customHeight="1" x14ac:dyDescent="0.25">
      <c r="B531" s="5"/>
      <c r="C531" s="5"/>
      <c r="D531" s="5"/>
      <c r="E531" s="5"/>
      <c r="F531" s="5"/>
      <c r="G531" s="5"/>
      <c r="H531" s="5"/>
      <c r="I531" s="5"/>
      <c r="J531" s="5"/>
      <c r="K531" s="5"/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:35" ht="12.75" customHeight="1" x14ac:dyDescent="0.25">
      <c r="B532" s="5"/>
      <c r="C532" s="5"/>
      <c r="D532" s="5"/>
      <c r="E532" s="5"/>
      <c r="F532" s="5"/>
      <c r="G532" s="5"/>
      <c r="H532" s="5"/>
      <c r="I532" s="5"/>
      <c r="J532" s="5"/>
      <c r="K532" s="5"/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:35" ht="12.75" customHeight="1" x14ac:dyDescent="0.25">
      <c r="B533" s="5"/>
      <c r="C533" s="5"/>
      <c r="D533" s="5"/>
      <c r="E533" s="5"/>
      <c r="F533" s="5"/>
      <c r="G533" s="5"/>
      <c r="H533" s="5"/>
      <c r="I533" s="5"/>
      <c r="J533" s="5"/>
      <c r="K533" s="5"/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:35" ht="12.75" customHeight="1" x14ac:dyDescent="0.25">
      <c r="B534" s="5"/>
      <c r="C534" s="5"/>
      <c r="D534" s="5"/>
      <c r="E534" s="5"/>
      <c r="F534" s="5"/>
      <c r="G534" s="5"/>
      <c r="H534" s="5"/>
      <c r="I534" s="5"/>
      <c r="J534" s="5"/>
      <c r="K534" s="5"/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:35" ht="12.75" customHeight="1" x14ac:dyDescent="0.25">
      <c r="B535" s="5"/>
      <c r="C535" s="5"/>
      <c r="D535" s="5"/>
      <c r="E535" s="5"/>
      <c r="F535" s="5"/>
      <c r="G535" s="5"/>
      <c r="H535" s="5"/>
      <c r="I535" s="5"/>
      <c r="J535" s="5"/>
      <c r="K535" s="5"/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:35" ht="12.75" customHeight="1" x14ac:dyDescent="0.25">
      <c r="B536" s="5"/>
      <c r="C536" s="5"/>
      <c r="D536" s="5"/>
      <c r="E536" s="5"/>
      <c r="F536" s="5"/>
      <c r="G536" s="5"/>
      <c r="H536" s="5"/>
      <c r="I536" s="5"/>
      <c r="J536" s="5"/>
      <c r="K536" s="5"/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:35" ht="12.75" customHeight="1" x14ac:dyDescent="0.25">
      <c r="B537" s="5"/>
      <c r="C537" s="5"/>
      <c r="D537" s="5"/>
      <c r="E537" s="5"/>
      <c r="F537" s="5"/>
      <c r="G537" s="5"/>
      <c r="H537" s="5"/>
      <c r="I537" s="5"/>
      <c r="J537" s="5"/>
      <c r="K537" s="5"/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:35" ht="12.75" customHeight="1" x14ac:dyDescent="0.25">
      <c r="B538" s="5"/>
      <c r="C538" s="5"/>
      <c r="D538" s="5"/>
      <c r="E538" s="5"/>
      <c r="F538" s="5"/>
      <c r="G538" s="5"/>
      <c r="H538" s="5"/>
      <c r="I538" s="5"/>
      <c r="J538" s="5"/>
      <c r="K538" s="5"/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:35" ht="12.75" customHeight="1" x14ac:dyDescent="0.25">
      <c r="B539" s="5"/>
      <c r="C539" s="5"/>
      <c r="D539" s="5"/>
      <c r="E539" s="5"/>
      <c r="F539" s="5"/>
      <c r="G539" s="5"/>
      <c r="H539" s="5"/>
      <c r="I539" s="5"/>
      <c r="J539" s="5"/>
      <c r="K539" s="5"/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:35" ht="12.75" customHeight="1" x14ac:dyDescent="0.25">
      <c r="B540" s="5"/>
      <c r="C540" s="5"/>
      <c r="D540" s="5"/>
      <c r="E540" s="5"/>
      <c r="F540" s="5"/>
      <c r="G540" s="5"/>
      <c r="H540" s="5"/>
      <c r="I540" s="5"/>
      <c r="J540" s="5"/>
      <c r="K540" s="5"/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:35" ht="12.75" customHeight="1" x14ac:dyDescent="0.25">
      <c r="B541" s="5"/>
      <c r="C541" s="5"/>
      <c r="D541" s="5"/>
      <c r="E541" s="5"/>
      <c r="F541" s="5"/>
      <c r="G541" s="5"/>
      <c r="H541" s="5"/>
      <c r="I541" s="5"/>
      <c r="J541" s="5"/>
      <c r="K541" s="5"/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:35" ht="12.75" customHeight="1" x14ac:dyDescent="0.25">
      <c r="B542" s="5"/>
      <c r="C542" s="5"/>
      <c r="D542" s="5"/>
      <c r="E542" s="5"/>
      <c r="F542" s="5"/>
      <c r="G542" s="5"/>
      <c r="H542" s="5"/>
      <c r="I542" s="5"/>
      <c r="J542" s="5"/>
      <c r="K542" s="5"/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:35" ht="12.75" customHeight="1" x14ac:dyDescent="0.25">
      <c r="B543" s="5"/>
      <c r="C543" s="5"/>
      <c r="D543" s="5"/>
      <c r="E543" s="5"/>
      <c r="F543" s="5"/>
      <c r="G543" s="5"/>
      <c r="H543" s="5"/>
      <c r="I543" s="5"/>
      <c r="J543" s="5"/>
      <c r="K543" s="5"/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:35" ht="12.75" customHeight="1" x14ac:dyDescent="0.25">
      <c r="B544" s="5"/>
      <c r="C544" s="5"/>
      <c r="D544" s="5"/>
      <c r="E544" s="5"/>
      <c r="F544" s="5"/>
      <c r="G544" s="5"/>
      <c r="H544" s="5"/>
      <c r="I544" s="5"/>
      <c r="J544" s="5"/>
      <c r="K544" s="5"/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:35" ht="12.75" customHeight="1" x14ac:dyDescent="0.25">
      <c r="B545" s="5"/>
      <c r="C545" s="5"/>
      <c r="D545" s="5"/>
      <c r="E545" s="5"/>
      <c r="F545" s="5"/>
      <c r="G545" s="5"/>
      <c r="H545" s="5"/>
      <c r="I545" s="5"/>
      <c r="J545" s="5"/>
      <c r="K545" s="5"/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:35" ht="12.75" customHeight="1" x14ac:dyDescent="0.25">
      <c r="B546" s="5"/>
      <c r="C546" s="5"/>
      <c r="D546" s="5"/>
      <c r="E546" s="5"/>
      <c r="F546" s="5"/>
      <c r="G546" s="5"/>
      <c r="H546" s="5"/>
      <c r="I546" s="5"/>
      <c r="J546" s="5"/>
      <c r="K546" s="5"/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:35" ht="12.75" customHeight="1" x14ac:dyDescent="0.25">
      <c r="B547" s="5"/>
      <c r="C547" s="5"/>
      <c r="D547" s="5"/>
      <c r="E547" s="5"/>
      <c r="F547" s="5"/>
      <c r="G547" s="5"/>
      <c r="H547" s="5"/>
      <c r="I547" s="5"/>
      <c r="J547" s="5"/>
      <c r="K547" s="5"/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:35" ht="8.25" customHeight="1" x14ac:dyDescent="0.25">
      <c r="B548" s="5"/>
      <c r="C548" s="5"/>
      <c r="D548" s="5"/>
      <c r="E548" s="5"/>
      <c r="F548" s="5"/>
      <c r="G548" s="5"/>
      <c r="H548" s="5"/>
      <c r="I548" s="5"/>
      <c r="J548" s="5"/>
      <c r="K548" s="5"/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:35" ht="5.25" customHeight="1" x14ac:dyDescent="0.25">
      <c r="B549" s="5"/>
      <c r="C549" s="5"/>
      <c r="D549" s="5"/>
      <c r="E549" s="5"/>
      <c r="F549" s="5"/>
      <c r="G549" s="5"/>
      <c r="H549" s="5"/>
      <c r="I549" s="5"/>
      <c r="J549" s="5"/>
      <c r="K549" s="5"/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:35" ht="12.75" customHeight="1" x14ac:dyDescent="0.25">
      <c r="B550" s="5"/>
      <c r="C550" s="5"/>
      <c r="D550" s="5"/>
      <c r="E550" s="5"/>
      <c r="F550" s="5"/>
      <c r="G550" s="5"/>
      <c r="H550" s="5"/>
      <c r="I550" s="5"/>
      <c r="J550" s="5"/>
      <c r="K550" s="5"/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:35" ht="12.75" customHeight="1" x14ac:dyDescent="0.25">
      <c r="B551" s="5"/>
      <c r="C551" s="5"/>
      <c r="D551" s="5"/>
      <c r="E551" s="5"/>
      <c r="F551" s="5"/>
      <c r="G551" s="5"/>
      <c r="H551" s="5"/>
      <c r="I551" s="5"/>
      <c r="J551" s="5"/>
      <c r="K551" s="5"/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:35" ht="12.75" customHeight="1" x14ac:dyDescent="0.25">
      <c r="B552" s="5"/>
      <c r="C552" s="5"/>
      <c r="D552" s="5"/>
      <c r="E552" s="5"/>
      <c r="F552" s="5"/>
      <c r="G552" s="5"/>
      <c r="H552" s="5"/>
      <c r="I552" s="5"/>
      <c r="J552" s="5"/>
      <c r="K552" s="5"/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:35" ht="12.75" customHeight="1" x14ac:dyDescent="0.25">
      <c r="B553" s="5"/>
      <c r="C553" s="5"/>
      <c r="D553" s="5"/>
      <c r="E553" s="5"/>
      <c r="F553" s="5"/>
      <c r="G553" s="5"/>
      <c r="H553" s="5"/>
      <c r="I553" s="5"/>
      <c r="J553" s="5"/>
      <c r="K553" s="5"/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:35" ht="12.75" customHeight="1" x14ac:dyDescent="0.25">
      <c r="B554" s="5"/>
      <c r="C554" s="5"/>
      <c r="D554" s="5"/>
      <c r="E554" s="5"/>
      <c r="F554" s="5"/>
      <c r="G554" s="5"/>
      <c r="H554" s="5"/>
      <c r="I554" s="5"/>
      <c r="J554" s="5"/>
      <c r="K554" s="5"/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:35" ht="12.75" customHeight="1" x14ac:dyDescent="0.25">
      <c r="B555" s="5"/>
      <c r="C555" s="5"/>
      <c r="D555" s="5"/>
      <c r="E555" s="5"/>
      <c r="F555" s="5"/>
      <c r="G555" s="5"/>
      <c r="H555" s="5"/>
      <c r="I555" s="5"/>
      <c r="J555" s="5"/>
      <c r="K555" s="5"/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:35" ht="12.75" customHeight="1" x14ac:dyDescent="0.25">
      <c r="B556" s="5"/>
      <c r="C556" s="5"/>
      <c r="D556" s="5"/>
      <c r="E556" s="5"/>
      <c r="F556" s="5"/>
      <c r="G556" s="5"/>
      <c r="H556" s="5"/>
      <c r="I556" s="5"/>
      <c r="J556" s="5"/>
      <c r="K556" s="5"/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:35" ht="12.75" customHeight="1" x14ac:dyDescent="0.25">
      <c r="B557" s="5"/>
      <c r="C557" s="5"/>
      <c r="D557" s="5"/>
      <c r="E557" s="5"/>
      <c r="F557" s="5"/>
      <c r="G557" s="5"/>
      <c r="H557" s="5"/>
      <c r="I557" s="5"/>
      <c r="J557" s="5"/>
      <c r="K557" s="5"/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:35" ht="12.75" customHeight="1" x14ac:dyDescent="0.25">
      <c r="B558" s="5"/>
      <c r="C558" s="5"/>
      <c r="D558" s="5"/>
      <c r="E558" s="5"/>
      <c r="F558" s="5"/>
      <c r="G558" s="5"/>
      <c r="H558" s="5"/>
      <c r="I558" s="5"/>
      <c r="J558" s="5"/>
      <c r="K558" s="5"/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:35" ht="12.75" customHeight="1" x14ac:dyDescent="0.25">
      <c r="B559" s="5"/>
      <c r="C559" s="5"/>
      <c r="D559" s="5"/>
      <c r="E559" s="5"/>
      <c r="F559" s="5"/>
      <c r="G559" s="5"/>
      <c r="H559" s="5"/>
      <c r="I559" s="5"/>
      <c r="J559" s="5"/>
      <c r="K559" s="5"/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:35" ht="12.75" customHeight="1" x14ac:dyDescent="0.25">
      <c r="B560" s="5"/>
      <c r="C560" s="5"/>
      <c r="D560" s="5"/>
      <c r="E560" s="5"/>
      <c r="F560" s="5"/>
      <c r="G560" s="5"/>
      <c r="H560" s="5"/>
      <c r="I560" s="5"/>
      <c r="J560" s="5"/>
      <c r="K560" s="5"/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:35" ht="12.75" customHeight="1" x14ac:dyDescent="0.25">
      <c r="B561" s="5"/>
      <c r="C561" s="5"/>
      <c r="D561" s="5"/>
      <c r="E561" s="5"/>
      <c r="F561" s="5"/>
      <c r="G561" s="5"/>
      <c r="H561" s="5"/>
      <c r="I561" s="5"/>
      <c r="J561" s="5"/>
      <c r="K561" s="5"/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:35" ht="12.75" customHeight="1" x14ac:dyDescent="0.25">
      <c r="B562" s="5"/>
      <c r="C562" s="5"/>
      <c r="D562" s="5"/>
      <c r="E562" s="5"/>
      <c r="F562" s="5"/>
      <c r="G562" s="5"/>
      <c r="H562" s="5"/>
      <c r="I562" s="5"/>
      <c r="J562" s="5"/>
      <c r="K562" s="5"/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:35" ht="12.75" customHeight="1" x14ac:dyDescent="0.25">
      <c r="B563" s="5"/>
      <c r="C563" s="5"/>
      <c r="D563" s="5"/>
      <c r="E563" s="5"/>
      <c r="F563" s="5"/>
      <c r="G563" s="5"/>
      <c r="H563" s="5"/>
      <c r="I563" s="5"/>
      <c r="J563" s="5"/>
      <c r="K563" s="5"/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:35" ht="12.75" customHeight="1" x14ac:dyDescent="0.25">
      <c r="B564" s="5"/>
      <c r="C564" s="5"/>
      <c r="D564" s="5"/>
      <c r="E564" s="5"/>
      <c r="F564" s="5"/>
      <c r="G564" s="5"/>
      <c r="H564" s="5"/>
      <c r="I564" s="5"/>
      <c r="J564" s="5"/>
      <c r="K564" s="5"/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:35" ht="12.75" customHeight="1" x14ac:dyDescent="0.25">
      <c r="B565" s="5"/>
      <c r="C565" s="5"/>
      <c r="D565" s="5"/>
      <c r="E565" s="5"/>
      <c r="F565" s="5"/>
      <c r="G565" s="5"/>
      <c r="H565" s="5"/>
      <c r="I565" s="5"/>
      <c r="J565" s="5"/>
      <c r="K565" s="5"/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:35" ht="12.75" customHeight="1" x14ac:dyDescent="0.25">
      <c r="B566" s="5"/>
      <c r="C566" s="5"/>
      <c r="D566" s="5"/>
      <c r="E566" s="5"/>
      <c r="F566" s="5"/>
      <c r="G566" s="5"/>
      <c r="H566" s="5"/>
      <c r="I566" s="5"/>
      <c r="J566" s="5"/>
      <c r="K566" s="5"/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:35" ht="12.75" customHeight="1" x14ac:dyDescent="0.25">
      <c r="B567" s="5"/>
      <c r="C567" s="5"/>
      <c r="D567" s="5"/>
      <c r="E567" s="5"/>
      <c r="F567" s="5"/>
      <c r="G567" s="5"/>
      <c r="H567" s="5"/>
      <c r="I567" s="5"/>
      <c r="J567" s="5"/>
      <c r="K567" s="5"/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:35" ht="12.75" customHeight="1" x14ac:dyDescent="0.25">
      <c r="B568" s="5"/>
      <c r="C568" s="5"/>
      <c r="D568" s="5"/>
      <c r="E568" s="5"/>
      <c r="F568" s="5"/>
      <c r="G568" s="5"/>
      <c r="H568" s="5"/>
      <c r="I568" s="5"/>
      <c r="J568" s="5"/>
      <c r="K568" s="5"/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:35" ht="12.75" customHeight="1" x14ac:dyDescent="0.25">
      <c r="B569" s="5"/>
      <c r="C569" s="5"/>
      <c r="D569" s="5"/>
      <c r="E569" s="5"/>
      <c r="F569" s="5"/>
      <c r="G569" s="5"/>
      <c r="H569" s="5"/>
      <c r="I569" s="5"/>
      <c r="J569" s="5"/>
      <c r="K569" s="5"/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:35" ht="12.75" customHeight="1" x14ac:dyDescent="0.25">
      <c r="B570" s="5"/>
      <c r="C570" s="5"/>
      <c r="D570" s="5"/>
      <c r="E570" s="5"/>
      <c r="F570" s="5"/>
      <c r="G570" s="5"/>
      <c r="H570" s="5"/>
      <c r="I570" s="5"/>
      <c r="J570" s="5"/>
      <c r="K570" s="5"/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:35" ht="12.75" customHeight="1" x14ac:dyDescent="0.25">
      <c r="B571" s="5"/>
      <c r="C571" s="5"/>
      <c r="D571" s="5"/>
      <c r="E571" s="5"/>
      <c r="F571" s="5"/>
      <c r="G571" s="5"/>
      <c r="H571" s="5"/>
      <c r="I571" s="5"/>
      <c r="J571" s="5"/>
      <c r="K571" s="5"/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:35" ht="12.75" customHeight="1" x14ac:dyDescent="0.25">
      <c r="B572" s="5"/>
      <c r="C572" s="5"/>
      <c r="D572" s="5"/>
      <c r="E572" s="5"/>
      <c r="F572" s="5"/>
      <c r="G572" s="5"/>
      <c r="H572" s="5"/>
      <c r="I572" s="5"/>
      <c r="J572" s="5"/>
      <c r="K572" s="5"/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:35" ht="12.75" hidden="1" customHeight="1" x14ac:dyDescent="0.25">
      <c r="B573" s="5"/>
      <c r="C573" s="5"/>
      <c r="D573" s="5"/>
      <c r="E573" s="5"/>
      <c r="F573" s="5"/>
      <c r="G573" s="5"/>
      <c r="H573" s="5"/>
      <c r="I573" s="5"/>
      <c r="J573" s="5"/>
      <c r="K573" s="5"/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:35" ht="12.75" customHeight="1" x14ac:dyDescent="0.25">
      <c r="B574" s="5"/>
      <c r="C574" s="5"/>
      <c r="D574" s="5"/>
      <c r="E574" s="5"/>
      <c r="F574" s="5"/>
      <c r="G574" s="5"/>
      <c r="H574" s="5"/>
      <c r="I574" s="5"/>
      <c r="J574" s="5"/>
      <c r="K574" s="5"/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:35" ht="12.75" customHeight="1" x14ac:dyDescent="0.25">
      <c r="B575" s="5"/>
      <c r="C575" s="5"/>
      <c r="D575" s="5"/>
      <c r="E575" s="5"/>
      <c r="F575" s="5"/>
      <c r="G575" s="5"/>
      <c r="H575" s="5"/>
      <c r="I575" s="5"/>
      <c r="J575" s="5"/>
      <c r="K575" s="5"/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:35" ht="12.75" customHeight="1" x14ac:dyDescent="0.25">
      <c r="B576" s="5"/>
      <c r="C576" s="5"/>
      <c r="D576" s="5"/>
      <c r="E576" s="5"/>
      <c r="F576" s="5"/>
      <c r="G576" s="5"/>
      <c r="H576" s="5"/>
      <c r="I576" s="5"/>
      <c r="J576" s="5"/>
      <c r="K576" s="5"/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:35" ht="12.75" customHeight="1" x14ac:dyDescent="0.25">
      <c r="B577" s="5"/>
      <c r="C577" s="5"/>
      <c r="D577" s="5"/>
      <c r="E577" s="5"/>
      <c r="F577" s="5"/>
      <c r="G577" s="5"/>
      <c r="H577" s="5"/>
      <c r="I577" s="5"/>
      <c r="J577" s="5"/>
      <c r="K577" s="5"/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:35" ht="12.75" customHeight="1" x14ac:dyDescent="0.25">
      <c r="B578" s="5"/>
      <c r="C578" s="5"/>
      <c r="D578" s="5"/>
      <c r="E578" s="5"/>
      <c r="F578" s="5"/>
      <c r="G578" s="5"/>
      <c r="H578" s="5"/>
      <c r="I578" s="5"/>
      <c r="J578" s="5"/>
      <c r="K578" s="5"/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:35" ht="12.75" customHeight="1" x14ac:dyDescent="0.25">
      <c r="B579" s="5"/>
      <c r="C579" s="5"/>
      <c r="D579" s="5"/>
      <c r="E579" s="5"/>
      <c r="F579" s="5"/>
      <c r="G579" s="5"/>
      <c r="H579" s="5"/>
      <c r="I579" s="5"/>
      <c r="J579" s="5"/>
      <c r="K579" s="5"/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:35" ht="12.75" customHeight="1" x14ac:dyDescent="0.25">
      <c r="B580" s="5"/>
      <c r="C580" s="5"/>
      <c r="D580" s="5"/>
      <c r="E580" s="5"/>
      <c r="F580" s="5"/>
      <c r="G580" s="5"/>
      <c r="H580" s="5"/>
      <c r="I580" s="5"/>
      <c r="J580" s="5"/>
      <c r="K580" s="5"/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:35" ht="12.75" customHeight="1" x14ac:dyDescent="0.25">
      <c r="B581" s="5"/>
      <c r="C581" s="5"/>
      <c r="D581" s="5"/>
      <c r="E581" s="5"/>
      <c r="F581" s="5"/>
      <c r="G581" s="5"/>
      <c r="H581" s="5"/>
      <c r="I581" s="5"/>
      <c r="J581" s="5"/>
      <c r="K581" s="5"/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:35" ht="12.75" customHeight="1" x14ac:dyDescent="0.25">
      <c r="B582" s="5"/>
      <c r="C582" s="5"/>
      <c r="D582" s="5"/>
      <c r="E582" s="5"/>
      <c r="F582" s="5"/>
      <c r="G582" s="5"/>
      <c r="H582" s="5"/>
      <c r="I582" s="5"/>
      <c r="J582" s="5"/>
      <c r="K582" s="5"/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:35" ht="12.75" customHeight="1" x14ac:dyDescent="0.25">
      <c r="B583" s="5"/>
      <c r="C583" s="5"/>
      <c r="D583" s="5"/>
      <c r="E583" s="5"/>
      <c r="F583" s="5"/>
      <c r="G583" s="5"/>
      <c r="H583" s="5"/>
      <c r="I583" s="5"/>
      <c r="J583" s="5"/>
      <c r="K583" s="5"/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:35" ht="12.75" customHeight="1" x14ac:dyDescent="0.25">
      <c r="B584" s="5"/>
      <c r="C584" s="5"/>
      <c r="D584" s="5"/>
      <c r="E584" s="5"/>
      <c r="F584" s="5"/>
      <c r="G584" s="5"/>
      <c r="H584" s="5"/>
      <c r="I584" s="5"/>
      <c r="J584" s="5"/>
      <c r="K584" s="5"/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:35" ht="12.75" customHeight="1" x14ac:dyDescent="0.25">
      <c r="B585" s="5"/>
      <c r="C585" s="5"/>
      <c r="D585" s="5"/>
      <c r="E585" s="5"/>
      <c r="F585" s="5"/>
      <c r="G585" s="5"/>
      <c r="H585" s="5"/>
      <c r="I585" s="5"/>
      <c r="J585" s="5"/>
      <c r="K585" s="5"/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:35" ht="12.75" customHeight="1" x14ac:dyDescent="0.25">
      <c r="B586" s="5"/>
      <c r="C586" s="5"/>
      <c r="D586" s="5"/>
      <c r="E586" s="5"/>
      <c r="F586" s="5"/>
      <c r="G586" s="5"/>
      <c r="H586" s="5"/>
      <c r="I586" s="5"/>
      <c r="J586" s="5"/>
      <c r="K586" s="5"/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:35" ht="12.75" customHeight="1" x14ac:dyDescent="0.25">
      <c r="B587" s="5"/>
      <c r="C587" s="5"/>
      <c r="D587" s="5"/>
      <c r="E587" s="5"/>
      <c r="F587" s="5"/>
      <c r="G587" s="5"/>
      <c r="H587" s="5"/>
      <c r="I587" s="5"/>
      <c r="J587" s="5"/>
      <c r="K587" s="5"/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:35" ht="12.75" customHeight="1" x14ac:dyDescent="0.25">
      <c r="B588" s="5"/>
      <c r="C588" s="5"/>
      <c r="D588" s="5"/>
      <c r="E588" s="5"/>
      <c r="F588" s="5"/>
      <c r="G588" s="5"/>
      <c r="H588" s="5"/>
      <c r="I588" s="5"/>
      <c r="J588" s="5"/>
      <c r="K588" s="5"/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:35" ht="12.75" customHeight="1" x14ac:dyDescent="0.25">
      <c r="B589" s="5"/>
      <c r="C589" s="5"/>
      <c r="D589" s="5"/>
      <c r="E589" s="5"/>
      <c r="F589" s="5"/>
      <c r="G589" s="5"/>
      <c r="H589" s="5"/>
      <c r="I589" s="5"/>
      <c r="J589" s="5"/>
      <c r="K589" s="5"/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:35" ht="12.75" customHeight="1" x14ac:dyDescent="0.25">
      <c r="B590" s="5"/>
      <c r="C590" s="5"/>
      <c r="D590" s="5"/>
      <c r="E590" s="5"/>
      <c r="F590" s="5"/>
      <c r="G590" s="5"/>
      <c r="H590" s="5"/>
      <c r="I590" s="5"/>
      <c r="J590" s="5"/>
      <c r="K590" s="5"/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:35" ht="12.75" customHeight="1" x14ac:dyDescent="0.25">
      <c r="B591" s="5"/>
      <c r="C591" s="5"/>
      <c r="D591" s="5"/>
      <c r="E591" s="5"/>
      <c r="F591" s="5"/>
      <c r="G591" s="5"/>
      <c r="H591" s="5"/>
      <c r="I591" s="5"/>
      <c r="J591" s="5"/>
      <c r="K591" s="5"/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:35" ht="12.75" customHeight="1" x14ac:dyDescent="0.25">
      <c r="B592" s="5"/>
      <c r="C592" s="5"/>
      <c r="D592" s="5"/>
      <c r="E592" s="5"/>
      <c r="F592" s="5"/>
      <c r="G592" s="5"/>
      <c r="H592" s="5"/>
      <c r="I592" s="5"/>
      <c r="J592" s="5"/>
      <c r="K592" s="5"/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:35" ht="12.75" customHeight="1" x14ac:dyDescent="0.25">
      <c r="B593" s="5"/>
      <c r="C593" s="5"/>
      <c r="D593" s="5"/>
      <c r="E593" s="5"/>
      <c r="F593" s="5"/>
      <c r="G593" s="5"/>
      <c r="H593" s="5"/>
      <c r="I593" s="5"/>
      <c r="J593" s="5"/>
      <c r="K593" s="5"/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:35" ht="12.75" customHeight="1" x14ac:dyDescent="0.25">
      <c r="B594" s="5"/>
      <c r="C594" s="5"/>
      <c r="D594" s="5"/>
      <c r="E594" s="5"/>
      <c r="F594" s="5"/>
      <c r="G594" s="5"/>
      <c r="H594" s="5"/>
      <c r="I594" s="5"/>
      <c r="J594" s="5"/>
      <c r="K594" s="5"/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:35" ht="12.75" customHeight="1" x14ac:dyDescent="0.25">
      <c r="B595" s="5"/>
      <c r="C595" s="5"/>
      <c r="D595" s="5"/>
      <c r="E595" s="5"/>
      <c r="F595" s="5"/>
      <c r="G595" s="5"/>
      <c r="H595" s="5"/>
      <c r="I595" s="5"/>
      <c r="J595" s="5"/>
      <c r="K595" s="5"/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:35" ht="12.75" customHeight="1" x14ac:dyDescent="0.25">
      <c r="B596" s="5"/>
      <c r="C596" s="5"/>
      <c r="D596" s="5"/>
      <c r="E596" s="5"/>
      <c r="F596" s="5"/>
      <c r="G596" s="5"/>
      <c r="H596" s="5"/>
      <c r="I596" s="5"/>
      <c r="J596" s="5"/>
      <c r="K596" s="5"/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:35" ht="12.75" customHeight="1" x14ac:dyDescent="0.25">
      <c r="B597" s="5"/>
      <c r="C597" s="5"/>
      <c r="D597" s="5"/>
      <c r="E597" s="5"/>
      <c r="F597" s="5"/>
      <c r="G597" s="5"/>
      <c r="H597" s="5"/>
      <c r="I597" s="5"/>
      <c r="J597" s="5"/>
      <c r="K597" s="5"/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:35" ht="12.75" customHeight="1" x14ac:dyDescent="0.25">
      <c r="B598" s="5"/>
      <c r="C598" s="5"/>
      <c r="D598" s="5"/>
      <c r="E598" s="5"/>
      <c r="F598" s="5"/>
      <c r="G598" s="5"/>
      <c r="H598" s="5"/>
      <c r="I598" s="5"/>
      <c r="J598" s="5"/>
      <c r="K598" s="5"/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:35" ht="12.75" customHeight="1" x14ac:dyDescent="0.25">
      <c r="B599" s="5"/>
      <c r="C599" s="5"/>
      <c r="D599" s="5"/>
      <c r="E599" s="5"/>
      <c r="F599" s="5"/>
      <c r="G599" s="5"/>
      <c r="H599" s="5"/>
      <c r="I599" s="5"/>
      <c r="J599" s="5"/>
      <c r="K599" s="5"/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:35" ht="12.75" customHeight="1" x14ac:dyDescent="0.25">
      <c r="B600" s="5"/>
      <c r="C600" s="5"/>
      <c r="D600" s="5"/>
      <c r="E600" s="5"/>
      <c r="F600" s="5"/>
      <c r="G600" s="5"/>
      <c r="H600" s="5"/>
      <c r="I600" s="5"/>
      <c r="J600" s="5"/>
      <c r="K600" s="5"/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:35" ht="12.75" customHeight="1" x14ac:dyDescent="0.25">
      <c r="B601" s="5"/>
      <c r="C601" s="5"/>
      <c r="D601" s="5"/>
      <c r="E601" s="5"/>
      <c r="F601" s="5"/>
      <c r="G601" s="5"/>
      <c r="H601" s="5"/>
      <c r="I601" s="5"/>
      <c r="J601" s="5"/>
      <c r="K601" s="5"/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:35" ht="12.75" customHeight="1" x14ac:dyDescent="0.25">
      <c r="B602" s="5"/>
      <c r="C602" s="5"/>
      <c r="D602" s="5"/>
      <c r="E602" s="5"/>
      <c r="F602" s="5"/>
      <c r="G602" s="5"/>
      <c r="H602" s="5"/>
      <c r="I602" s="5"/>
      <c r="J602" s="5"/>
      <c r="K602" s="5"/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:35" ht="12.75" customHeight="1" x14ac:dyDescent="0.25">
      <c r="B603" s="5"/>
      <c r="C603" s="5"/>
      <c r="D603" s="5"/>
      <c r="E603" s="5"/>
      <c r="F603" s="5"/>
      <c r="G603" s="5"/>
      <c r="H603" s="5"/>
      <c r="I603" s="5"/>
      <c r="J603" s="5"/>
      <c r="K603" s="5"/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:35" ht="12.75" customHeight="1" x14ac:dyDescent="0.25">
      <c r="B604" s="5"/>
      <c r="C604" s="5"/>
      <c r="D604" s="5"/>
      <c r="E604" s="5"/>
      <c r="F604" s="5"/>
      <c r="G604" s="5"/>
      <c r="H604" s="5"/>
      <c r="I604" s="5"/>
      <c r="J604" s="5"/>
      <c r="K604" s="5"/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:35" ht="12.75" customHeight="1" x14ac:dyDescent="0.25">
      <c r="B605" s="5"/>
      <c r="C605" s="5"/>
      <c r="D605" s="5"/>
      <c r="E605" s="5"/>
      <c r="F605" s="5"/>
      <c r="G605" s="5"/>
      <c r="H605" s="5"/>
      <c r="I605" s="5"/>
      <c r="J605" s="5"/>
      <c r="K605" s="5"/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:35" ht="12.75" customHeight="1" x14ac:dyDescent="0.25">
      <c r="B606" s="5"/>
      <c r="C606" s="5"/>
      <c r="D606" s="5"/>
      <c r="E606" s="5"/>
      <c r="F606" s="5"/>
      <c r="G606" s="5"/>
      <c r="H606" s="5"/>
      <c r="I606" s="5"/>
      <c r="J606" s="5"/>
      <c r="K606" s="5"/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:35" ht="12.75" customHeight="1" x14ac:dyDescent="0.25">
      <c r="B607" s="5"/>
      <c r="C607" s="5"/>
      <c r="D607" s="5"/>
      <c r="E607" s="5"/>
      <c r="F607" s="5"/>
      <c r="G607" s="5"/>
      <c r="H607" s="5"/>
      <c r="I607" s="5"/>
      <c r="J607" s="5"/>
      <c r="K607" s="5"/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:35" ht="12.75" customHeight="1" x14ac:dyDescent="0.25">
      <c r="B608" s="5"/>
      <c r="C608" s="5"/>
      <c r="D608" s="5"/>
      <c r="E608" s="5"/>
      <c r="F608" s="5"/>
      <c r="G608" s="5"/>
      <c r="H608" s="5"/>
      <c r="I608" s="5"/>
      <c r="J608" s="5"/>
      <c r="K608" s="5"/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:35" ht="12.75" customHeight="1" x14ac:dyDescent="0.25">
      <c r="B609" s="5"/>
      <c r="C609" s="5"/>
      <c r="D609" s="5"/>
      <c r="E609" s="5"/>
      <c r="F609" s="5"/>
      <c r="G609" s="5"/>
      <c r="H609" s="5"/>
      <c r="I609" s="5"/>
      <c r="J609" s="5"/>
      <c r="K609" s="5"/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:35" ht="12.75" customHeight="1" x14ac:dyDescent="0.25">
      <c r="B610" s="5"/>
      <c r="C610" s="5"/>
      <c r="D610" s="5"/>
      <c r="E610" s="5"/>
      <c r="F610" s="5"/>
      <c r="G610" s="5"/>
      <c r="H610" s="5"/>
      <c r="I610" s="5"/>
      <c r="J610" s="5"/>
      <c r="K610" s="5"/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:35" ht="12.75" customHeight="1" x14ac:dyDescent="0.25">
      <c r="B611" s="5"/>
      <c r="C611" s="5"/>
      <c r="D611" s="5"/>
      <c r="E611" s="5"/>
      <c r="F611" s="5"/>
      <c r="G611" s="5"/>
      <c r="H611" s="5"/>
      <c r="I611" s="5"/>
      <c r="J611" s="5"/>
      <c r="K611" s="5"/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:35" ht="12.75" customHeight="1" x14ac:dyDescent="0.25">
      <c r="B612" s="5"/>
      <c r="C612" s="5"/>
      <c r="D612" s="5"/>
      <c r="E612" s="5"/>
      <c r="F612" s="5"/>
      <c r="G612" s="5"/>
      <c r="H612" s="5"/>
      <c r="I612" s="5"/>
      <c r="J612" s="5"/>
      <c r="K612" s="5"/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:35" ht="12.75" customHeight="1" x14ac:dyDescent="0.25">
      <c r="B613" s="5"/>
      <c r="C613" s="5"/>
      <c r="D613" s="5"/>
      <c r="E613" s="5"/>
      <c r="F613" s="5"/>
      <c r="G613" s="5"/>
      <c r="H613" s="5"/>
      <c r="I613" s="5"/>
      <c r="J613" s="5"/>
      <c r="K613" s="5"/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:35" ht="12.75" customHeight="1" x14ac:dyDescent="0.25">
      <c r="B614" s="5"/>
      <c r="C614" s="5"/>
      <c r="D614" s="5"/>
      <c r="E614" s="5"/>
      <c r="F614" s="5"/>
      <c r="G614" s="5"/>
      <c r="H614" s="5"/>
      <c r="I614" s="5"/>
      <c r="J614" s="5"/>
      <c r="K614" s="5"/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:35" ht="12.75" customHeight="1" x14ac:dyDescent="0.25">
      <c r="B615" s="5"/>
      <c r="C615" s="5"/>
      <c r="D615" s="5"/>
      <c r="E615" s="5"/>
      <c r="F615" s="5"/>
      <c r="G615" s="5"/>
      <c r="H615" s="5"/>
      <c r="I615" s="5"/>
      <c r="J615" s="5"/>
      <c r="K615" s="5"/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:35" ht="12.75" customHeight="1" x14ac:dyDescent="0.25">
      <c r="B616" s="5"/>
      <c r="C616" s="5"/>
      <c r="D616" s="5"/>
      <c r="E616" s="5"/>
      <c r="F616" s="5"/>
      <c r="G616" s="5"/>
      <c r="H616" s="5"/>
      <c r="I616" s="5"/>
      <c r="J616" s="5"/>
      <c r="K616" s="5"/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:35" ht="12.75" customHeight="1" x14ac:dyDescent="0.25">
      <c r="B617" s="5"/>
      <c r="C617" s="5"/>
      <c r="D617" s="5"/>
      <c r="E617" s="5"/>
      <c r="F617" s="5"/>
      <c r="G617" s="5"/>
      <c r="H617" s="5"/>
      <c r="I617" s="5"/>
      <c r="J617" s="5"/>
      <c r="K617" s="5"/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:35" ht="12.75" customHeight="1" x14ac:dyDescent="0.25">
      <c r="B618" s="5"/>
      <c r="C618" s="5"/>
      <c r="D618" s="5"/>
      <c r="E618" s="5"/>
      <c r="F618" s="5"/>
      <c r="G618" s="5"/>
      <c r="H618" s="5"/>
      <c r="I618" s="5"/>
      <c r="J618" s="5"/>
      <c r="K618" s="5"/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:35" ht="12.75" customHeight="1" x14ac:dyDescent="0.25">
      <c r="B619" s="5"/>
      <c r="C619" s="5"/>
      <c r="D619" s="5"/>
      <c r="E619" s="5"/>
      <c r="F619" s="5"/>
      <c r="G619" s="5"/>
      <c r="H619" s="5"/>
      <c r="I619" s="5"/>
      <c r="J619" s="5"/>
      <c r="K619" s="5"/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:35" ht="12.75" customHeight="1" x14ac:dyDescent="0.25">
      <c r="B620" s="5"/>
      <c r="C620" s="5"/>
      <c r="D620" s="5"/>
      <c r="E620" s="5"/>
      <c r="F620" s="5"/>
      <c r="G620" s="5"/>
      <c r="H620" s="5"/>
      <c r="I620" s="5"/>
      <c r="J620" s="5"/>
      <c r="K620" s="5"/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:35" ht="12.75" customHeight="1" x14ac:dyDescent="0.25">
      <c r="B621" s="5"/>
      <c r="C621" s="5"/>
      <c r="D621" s="5"/>
      <c r="E621" s="5"/>
      <c r="F621" s="5"/>
      <c r="G621" s="5"/>
      <c r="H621" s="5"/>
      <c r="I621" s="5"/>
      <c r="J621" s="5"/>
      <c r="K621" s="5"/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:35" ht="12.75" customHeight="1" x14ac:dyDescent="0.25">
      <c r="B622" s="5"/>
      <c r="C622" s="5"/>
      <c r="D622" s="5"/>
      <c r="E622" s="5"/>
      <c r="F622" s="5"/>
      <c r="G622" s="5"/>
      <c r="H622" s="5"/>
      <c r="I622" s="5"/>
      <c r="J622" s="5"/>
      <c r="K622" s="5"/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:35" ht="12.75" customHeight="1" x14ac:dyDescent="0.25">
      <c r="B623" s="5"/>
      <c r="C623" s="5"/>
      <c r="D623" s="5"/>
      <c r="E623" s="5"/>
      <c r="F623" s="5"/>
      <c r="G623" s="5"/>
      <c r="H623" s="5"/>
      <c r="I623" s="5"/>
      <c r="J623" s="5"/>
      <c r="K623" s="5"/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:35" ht="12.75" customHeight="1" x14ac:dyDescent="0.25">
      <c r="B624" s="5"/>
      <c r="C624" s="5"/>
      <c r="D624" s="5"/>
      <c r="E624" s="5"/>
      <c r="F624" s="5"/>
      <c r="G624" s="5"/>
      <c r="H624" s="5"/>
      <c r="I624" s="5"/>
      <c r="J624" s="5"/>
      <c r="K624" s="5"/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:35" ht="12.75" customHeight="1" x14ac:dyDescent="0.25">
      <c r="B625" s="5"/>
      <c r="C625" s="5"/>
      <c r="D625" s="5"/>
      <c r="E625" s="5"/>
      <c r="F625" s="5"/>
      <c r="G625" s="5"/>
      <c r="H625" s="5"/>
      <c r="I625" s="5"/>
      <c r="J625" s="5"/>
      <c r="K625" s="5"/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:35" ht="12.75" customHeight="1" x14ac:dyDescent="0.25">
      <c r="B626" s="5"/>
      <c r="C626" s="5"/>
      <c r="D626" s="5"/>
      <c r="E626" s="5"/>
      <c r="F626" s="5"/>
      <c r="G626" s="5"/>
      <c r="H626" s="5"/>
      <c r="I626" s="5"/>
      <c r="J626" s="5"/>
      <c r="K626" s="5"/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:35" ht="12.75" customHeight="1" x14ac:dyDescent="0.25">
      <c r="B627" s="5"/>
      <c r="C627" s="5"/>
      <c r="D627" s="5"/>
      <c r="E627" s="5"/>
      <c r="F627" s="5"/>
      <c r="G627" s="5"/>
      <c r="H627" s="5"/>
      <c r="I627" s="5"/>
      <c r="J627" s="5"/>
      <c r="K627" s="5"/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:35" ht="12.75" customHeight="1" x14ac:dyDescent="0.25">
      <c r="B628" s="5"/>
      <c r="C628" s="5"/>
      <c r="D628" s="5"/>
      <c r="E628" s="5"/>
      <c r="F628" s="5"/>
      <c r="G628" s="5"/>
      <c r="H628" s="5"/>
      <c r="I628" s="5"/>
      <c r="J628" s="5"/>
      <c r="K628" s="5"/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:35" ht="12.75" customHeight="1" x14ac:dyDescent="0.25">
      <c r="B629" s="5"/>
      <c r="C629" s="5"/>
      <c r="D629" s="5"/>
      <c r="E629" s="5"/>
      <c r="F629" s="5"/>
      <c r="G629" s="5"/>
      <c r="H629" s="5"/>
      <c r="I629" s="5"/>
      <c r="J629" s="5"/>
      <c r="K629" s="5"/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:35" ht="12.75" customHeight="1" x14ac:dyDescent="0.25">
      <c r="B630" s="5"/>
      <c r="C630" s="5"/>
      <c r="D630" s="5"/>
      <c r="E630" s="5"/>
      <c r="F630" s="5"/>
      <c r="G630" s="5"/>
      <c r="H630" s="5"/>
      <c r="I630" s="5"/>
      <c r="J630" s="5"/>
      <c r="K630" s="5"/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:35" ht="12.75" customHeight="1" x14ac:dyDescent="0.25">
      <c r="B631" s="5"/>
      <c r="C631" s="5"/>
      <c r="D631" s="5"/>
      <c r="E631" s="5"/>
      <c r="F631" s="5"/>
      <c r="G631" s="5"/>
      <c r="H631" s="5"/>
      <c r="I631" s="5"/>
      <c r="J631" s="5"/>
      <c r="K631" s="5"/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:35" ht="12.75" customHeight="1" x14ac:dyDescent="0.25">
      <c r="B632" s="5"/>
      <c r="C632" s="5"/>
      <c r="D632" s="5"/>
      <c r="E632" s="5"/>
      <c r="F632" s="5"/>
      <c r="G632" s="5"/>
      <c r="H632" s="5"/>
      <c r="I632" s="5"/>
      <c r="J632" s="5"/>
      <c r="K632" s="5"/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:35" ht="12.75" customHeight="1" x14ac:dyDescent="0.25">
      <c r="B633" s="5"/>
      <c r="C633" s="5"/>
      <c r="D633" s="5"/>
      <c r="E633" s="5"/>
      <c r="F633" s="5"/>
      <c r="G633" s="5"/>
      <c r="H633" s="5"/>
      <c r="I633" s="5"/>
      <c r="J633" s="5"/>
      <c r="K633" s="5"/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:35" ht="12.75" customHeight="1" x14ac:dyDescent="0.25">
      <c r="B634" s="5"/>
      <c r="C634" s="5"/>
      <c r="D634" s="5"/>
      <c r="E634" s="5"/>
      <c r="F634" s="5"/>
      <c r="G634" s="5"/>
      <c r="H634" s="5"/>
      <c r="I634" s="5"/>
      <c r="J634" s="5"/>
      <c r="K634" s="5"/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:35" ht="12.75" customHeight="1" x14ac:dyDescent="0.25">
      <c r="B635" s="5"/>
      <c r="C635" s="5"/>
      <c r="D635" s="5"/>
      <c r="E635" s="5"/>
      <c r="F635" s="5"/>
      <c r="G635" s="5"/>
      <c r="H635" s="5"/>
      <c r="I635" s="5"/>
      <c r="J635" s="5"/>
      <c r="K635" s="5"/>
      <c r="V635" s="72"/>
      <c r="W635" s="72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:35" ht="12.75" customHeight="1" x14ac:dyDescent="0.25">
      <c r="B636" s="5"/>
      <c r="C636" s="5"/>
      <c r="D636" s="5"/>
      <c r="E636" s="5"/>
      <c r="F636" s="5"/>
      <c r="G636" s="5"/>
      <c r="H636" s="5"/>
      <c r="I636" s="5"/>
      <c r="J636" s="5"/>
      <c r="K636" s="5"/>
      <c r="V636" s="72"/>
      <c r="W636" s="72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:35" ht="12.75" customHeight="1" x14ac:dyDescent="0.25">
      <c r="B637" s="5"/>
      <c r="C637" s="5"/>
      <c r="D637" s="5"/>
      <c r="E637" s="5"/>
      <c r="F637" s="5"/>
      <c r="G637" s="5"/>
      <c r="H637" s="5"/>
      <c r="I637" s="5"/>
      <c r="J637" s="5"/>
      <c r="K637" s="5"/>
      <c r="V637" s="72"/>
      <c r="W637" s="72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:35" ht="12.75" customHeight="1" x14ac:dyDescent="0.25">
      <c r="B638" s="5"/>
      <c r="C638" s="5"/>
      <c r="D638" s="5"/>
      <c r="E638" s="5"/>
      <c r="F638" s="5"/>
      <c r="G638" s="5"/>
      <c r="H638" s="5"/>
      <c r="I638" s="5"/>
      <c r="J638" s="5"/>
      <c r="K638" s="5"/>
      <c r="V638" s="72"/>
      <c r="W638" s="72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:35" ht="12.75" customHeight="1" x14ac:dyDescent="0.25">
      <c r="B639" s="5"/>
      <c r="C639" s="5"/>
      <c r="D639" s="5"/>
      <c r="E639" s="5"/>
      <c r="F639" s="5"/>
      <c r="G639" s="5"/>
      <c r="H639" s="5"/>
      <c r="I639" s="5"/>
      <c r="J639" s="5"/>
      <c r="K639" s="5"/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:35" ht="12.75" customHeight="1" x14ac:dyDescent="0.25">
      <c r="B640" s="5"/>
      <c r="C640" s="5"/>
      <c r="D640" s="5"/>
      <c r="E640" s="5"/>
      <c r="F640" s="5"/>
      <c r="G640" s="5"/>
      <c r="H640" s="5"/>
      <c r="I640" s="5"/>
      <c r="J640" s="5"/>
      <c r="K640" s="5"/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:35" ht="12.75" customHeight="1" x14ac:dyDescent="0.25">
      <c r="B641" s="5"/>
      <c r="C641" s="5"/>
      <c r="D641" s="5"/>
      <c r="E641" s="5"/>
      <c r="F641" s="5"/>
      <c r="G641" s="5"/>
      <c r="H641" s="5"/>
      <c r="I641" s="5"/>
      <c r="J641" s="5"/>
      <c r="K641" s="5"/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:35" ht="12.75" customHeight="1" x14ac:dyDescent="0.25">
      <c r="B642" s="5"/>
      <c r="C642" s="5"/>
      <c r="D642" s="5"/>
      <c r="E642" s="5"/>
      <c r="F642" s="5"/>
      <c r="G642" s="5"/>
      <c r="H642" s="5"/>
      <c r="I642" s="5"/>
      <c r="J642" s="5"/>
      <c r="K642" s="5"/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:35" ht="12.75" customHeight="1" x14ac:dyDescent="0.25">
      <c r="B643" s="5"/>
      <c r="C643" s="5"/>
      <c r="D643" s="5"/>
      <c r="E643" s="5"/>
      <c r="F643" s="5"/>
      <c r="G643" s="5"/>
      <c r="H643" s="5"/>
      <c r="I643" s="5"/>
      <c r="J643" s="5"/>
      <c r="K643" s="5"/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:35" ht="12.75" customHeight="1" x14ac:dyDescent="0.25">
      <c r="B644" s="5"/>
      <c r="C644" s="5"/>
      <c r="D644" s="5"/>
      <c r="E644" s="5"/>
      <c r="F644" s="5"/>
      <c r="G644" s="5"/>
      <c r="H644" s="5"/>
      <c r="I644" s="5"/>
      <c r="J644" s="5"/>
      <c r="K644" s="5"/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:35" ht="12.75" customHeight="1" x14ac:dyDescent="0.25">
      <c r="B645" s="5"/>
      <c r="C645" s="5"/>
      <c r="D645" s="5"/>
      <c r="E645" s="5"/>
      <c r="F645" s="5"/>
      <c r="G645" s="5"/>
      <c r="H645" s="5"/>
      <c r="I645" s="5"/>
      <c r="J645" s="5"/>
      <c r="K645" s="5"/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:35" ht="12.75" customHeight="1" x14ac:dyDescent="0.25">
      <c r="B646" s="5"/>
      <c r="C646" s="5"/>
      <c r="D646" s="5"/>
      <c r="E646" s="5"/>
      <c r="F646" s="5"/>
      <c r="G646" s="5"/>
      <c r="H646" s="5"/>
      <c r="I646" s="5"/>
      <c r="J646" s="5"/>
      <c r="K646" s="5"/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:35" ht="12.75" customHeight="1" x14ac:dyDescent="0.25">
      <c r="B647" s="5"/>
      <c r="C647" s="5"/>
      <c r="D647" s="5"/>
      <c r="E647" s="5"/>
      <c r="F647" s="5"/>
      <c r="G647" s="5"/>
      <c r="H647" s="5"/>
      <c r="I647" s="5"/>
      <c r="J647" s="5"/>
      <c r="K647" s="5"/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:35" ht="12.75" customHeight="1" x14ac:dyDescent="0.25">
      <c r="B648" s="5"/>
      <c r="C648" s="5"/>
      <c r="D648" s="5"/>
      <c r="E648" s="5"/>
      <c r="F648" s="5"/>
      <c r="G648" s="5"/>
      <c r="H648" s="5"/>
      <c r="I648" s="5"/>
      <c r="J648" s="5"/>
      <c r="K648" s="5"/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:35" ht="12.75" customHeight="1" x14ac:dyDescent="0.25">
      <c r="B649" s="5"/>
      <c r="C649" s="5"/>
      <c r="D649" s="5"/>
      <c r="E649" s="5"/>
      <c r="F649" s="5"/>
      <c r="G649" s="5"/>
      <c r="H649" s="5"/>
      <c r="I649" s="5"/>
      <c r="J649" s="5"/>
      <c r="K649" s="5"/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:35" ht="12.75" customHeight="1" x14ac:dyDescent="0.25">
      <c r="B650" s="5"/>
      <c r="C650" s="5"/>
      <c r="D650" s="5"/>
      <c r="E650" s="5"/>
      <c r="F650" s="5"/>
      <c r="G650" s="5"/>
      <c r="H650" s="5"/>
      <c r="I650" s="5"/>
      <c r="J650" s="5"/>
      <c r="K650" s="5"/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:35" ht="12.75" customHeight="1" x14ac:dyDescent="0.25">
      <c r="B651" s="5"/>
      <c r="C651" s="5"/>
      <c r="D651" s="5"/>
      <c r="E651" s="5"/>
      <c r="F651" s="5"/>
      <c r="G651" s="5"/>
      <c r="H651" s="5"/>
      <c r="I651" s="5"/>
      <c r="J651" s="5"/>
      <c r="K651" s="5"/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:35" ht="12.75" customHeight="1" x14ac:dyDescent="0.25">
      <c r="B652" s="5"/>
      <c r="C652" s="5"/>
      <c r="D652" s="5"/>
      <c r="E652" s="5"/>
      <c r="F652" s="5"/>
      <c r="G652" s="5"/>
      <c r="H652" s="5"/>
      <c r="I652" s="5"/>
      <c r="J652" s="5"/>
      <c r="K652" s="5"/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:35" ht="12.75" customHeight="1" x14ac:dyDescent="0.25">
      <c r="B653" s="5"/>
      <c r="C653" s="5"/>
      <c r="D653" s="5"/>
      <c r="E653" s="5"/>
      <c r="F653" s="5"/>
      <c r="G653" s="5"/>
      <c r="H653" s="5"/>
      <c r="I653" s="5"/>
      <c r="J653" s="5"/>
      <c r="K653" s="5"/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:35" ht="12.75" customHeight="1" x14ac:dyDescent="0.25">
      <c r="B654" s="5"/>
      <c r="C654" s="5"/>
      <c r="D654" s="5"/>
      <c r="E654" s="5"/>
      <c r="F654" s="5"/>
      <c r="G654" s="5"/>
      <c r="H654" s="5"/>
      <c r="I654" s="5"/>
      <c r="J654" s="5"/>
      <c r="K654" s="5"/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:35" ht="12.75" customHeight="1" x14ac:dyDescent="0.25">
      <c r="B655" s="5"/>
      <c r="C655" s="5"/>
      <c r="D655" s="5"/>
      <c r="E655" s="5"/>
      <c r="F655" s="5"/>
      <c r="G655" s="5"/>
      <c r="H655" s="5"/>
      <c r="I655" s="5"/>
      <c r="J655" s="5"/>
      <c r="K655" s="5"/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:35" ht="12.75" customHeight="1" x14ac:dyDescent="0.25">
      <c r="B656" s="5"/>
      <c r="C656" s="5"/>
      <c r="D656" s="5"/>
      <c r="E656" s="5"/>
      <c r="F656" s="5"/>
      <c r="G656" s="5"/>
      <c r="H656" s="5"/>
      <c r="I656" s="5"/>
      <c r="J656" s="5"/>
      <c r="K656" s="5"/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:35" ht="12.75" customHeight="1" x14ac:dyDescent="0.25">
      <c r="B657" s="5"/>
      <c r="C657" s="5"/>
      <c r="D657" s="5"/>
      <c r="E657" s="5"/>
      <c r="F657" s="5"/>
      <c r="G657" s="5"/>
      <c r="H657" s="5"/>
      <c r="I657" s="5"/>
      <c r="J657" s="5"/>
      <c r="K657" s="5"/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:35" ht="12.75" customHeight="1" x14ac:dyDescent="0.25">
      <c r="B658" s="5"/>
      <c r="C658" s="5"/>
      <c r="D658" s="5"/>
      <c r="E658" s="5"/>
      <c r="F658" s="5"/>
      <c r="G658" s="5"/>
      <c r="H658" s="5"/>
      <c r="I658" s="5"/>
      <c r="J658" s="5"/>
      <c r="K658" s="5"/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:35" ht="12.75" customHeight="1" x14ac:dyDescent="0.25">
      <c r="B659" s="5"/>
      <c r="C659" s="5"/>
      <c r="D659" s="5"/>
      <c r="E659" s="5"/>
      <c r="F659" s="5"/>
      <c r="G659" s="5"/>
      <c r="H659" s="5"/>
      <c r="I659" s="5"/>
      <c r="J659" s="5"/>
      <c r="K659" s="5"/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:35" ht="12.75" customHeight="1" x14ac:dyDescent="0.25">
      <c r="B660" s="5"/>
      <c r="C660" s="5"/>
      <c r="D660" s="5"/>
      <c r="E660" s="5"/>
      <c r="F660" s="5"/>
      <c r="G660" s="5"/>
      <c r="H660" s="5"/>
      <c r="I660" s="5"/>
      <c r="J660" s="5"/>
      <c r="K660" s="5"/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:35" ht="12.75" customHeight="1" x14ac:dyDescent="0.25">
      <c r="B661" s="5"/>
      <c r="C661" s="5"/>
      <c r="D661" s="5"/>
      <c r="E661" s="5"/>
      <c r="F661" s="5"/>
      <c r="G661" s="5"/>
      <c r="H661" s="5"/>
      <c r="I661" s="5"/>
      <c r="J661" s="5"/>
      <c r="K661" s="5"/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:35" ht="12.75" customHeight="1" x14ac:dyDescent="0.25">
      <c r="B662" s="5"/>
      <c r="C662" s="5"/>
      <c r="D662" s="5"/>
      <c r="E662" s="5"/>
      <c r="F662" s="5"/>
      <c r="G662" s="5"/>
      <c r="H662" s="5"/>
      <c r="I662" s="5"/>
      <c r="J662" s="5"/>
      <c r="K662" s="5"/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:35" ht="12.75" customHeight="1" x14ac:dyDescent="0.25">
      <c r="B663" s="5"/>
      <c r="C663" s="5"/>
      <c r="D663" s="5"/>
      <c r="E663" s="5"/>
      <c r="F663" s="5"/>
      <c r="G663" s="5"/>
      <c r="H663" s="5"/>
      <c r="I663" s="5"/>
      <c r="J663" s="5"/>
      <c r="K663" s="5"/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:35" ht="12.75" customHeight="1" x14ac:dyDescent="0.25">
      <c r="B664" s="5"/>
      <c r="C664" s="5"/>
      <c r="D664" s="5"/>
      <c r="E664" s="5"/>
      <c r="F664" s="5"/>
      <c r="G664" s="5"/>
      <c r="H664" s="5"/>
      <c r="I664" s="5"/>
      <c r="J664" s="5"/>
      <c r="K664" s="5"/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:35" ht="12.75" customHeight="1" x14ac:dyDescent="0.25">
      <c r="B665" s="5"/>
      <c r="C665" s="5"/>
      <c r="D665" s="5"/>
      <c r="E665" s="5"/>
      <c r="F665" s="5"/>
      <c r="G665" s="5"/>
      <c r="H665" s="5"/>
      <c r="I665" s="5"/>
      <c r="J665" s="5"/>
      <c r="K665" s="5"/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:35" ht="12.75" customHeight="1" x14ac:dyDescent="0.25">
      <c r="B666" s="5"/>
      <c r="C666" s="5"/>
      <c r="D666" s="5"/>
      <c r="E666" s="5"/>
      <c r="F666" s="5"/>
      <c r="G666" s="5"/>
      <c r="H666" s="5"/>
      <c r="I666" s="5"/>
      <c r="J666" s="5"/>
      <c r="K666" s="5"/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:35" ht="12.75" customHeight="1" x14ac:dyDescent="0.25">
      <c r="B667" s="5"/>
      <c r="C667" s="5"/>
      <c r="D667" s="5"/>
      <c r="E667" s="5"/>
      <c r="F667" s="5"/>
      <c r="G667" s="5"/>
      <c r="H667" s="5"/>
      <c r="I667" s="5"/>
      <c r="J667" s="5"/>
      <c r="K667" s="5"/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:35" ht="12.75" customHeight="1" x14ac:dyDescent="0.25">
      <c r="B668" s="5"/>
      <c r="C668" s="5"/>
      <c r="D668" s="5"/>
      <c r="E668" s="5"/>
      <c r="F668" s="5"/>
      <c r="G668" s="5"/>
      <c r="H668" s="5"/>
      <c r="I668" s="5"/>
      <c r="J668" s="5"/>
      <c r="K668" s="5"/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:35" ht="12.75" customHeight="1" x14ac:dyDescent="0.25">
      <c r="B669" s="5"/>
      <c r="C669" s="5"/>
      <c r="D669" s="5"/>
      <c r="E669" s="5"/>
      <c r="F669" s="5"/>
      <c r="G669" s="5"/>
      <c r="H669" s="5"/>
      <c r="I669" s="5"/>
      <c r="J669" s="5"/>
      <c r="K669" s="5"/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:35" ht="12.75" customHeight="1" x14ac:dyDescent="0.25">
      <c r="B670" s="5"/>
      <c r="C670" s="5"/>
      <c r="D670" s="5"/>
      <c r="E670" s="5"/>
      <c r="F670" s="5"/>
      <c r="G670" s="5"/>
      <c r="H670" s="5"/>
      <c r="I670" s="5"/>
      <c r="J670" s="5"/>
      <c r="K670" s="5"/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:35" ht="12.75" customHeight="1" x14ac:dyDescent="0.25">
      <c r="B671" s="5"/>
      <c r="C671" s="5"/>
      <c r="D671" s="5"/>
      <c r="E671" s="5"/>
      <c r="F671" s="5"/>
      <c r="G671" s="5"/>
      <c r="H671" s="5"/>
      <c r="I671" s="5"/>
      <c r="J671" s="5"/>
      <c r="K671" s="5"/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:35" ht="12.75" customHeight="1" x14ac:dyDescent="0.25">
      <c r="B672" s="5"/>
      <c r="C672" s="5"/>
      <c r="D672" s="5"/>
      <c r="E672" s="5"/>
      <c r="F672" s="5"/>
      <c r="G672" s="5"/>
      <c r="H672" s="5"/>
      <c r="I672" s="5"/>
      <c r="J672" s="5"/>
      <c r="K672" s="5"/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:35" ht="12.75" customHeight="1" x14ac:dyDescent="0.25">
      <c r="B673" s="5"/>
      <c r="C673" s="5"/>
      <c r="D673" s="5"/>
      <c r="E673" s="5"/>
      <c r="F673" s="5"/>
      <c r="G673" s="5"/>
      <c r="H673" s="5"/>
      <c r="I673" s="5"/>
      <c r="J673" s="5"/>
      <c r="K673" s="5"/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:35" ht="12.75" customHeight="1" x14ac:dyDescent="0.25">
      <c r="B674" s="5"/>
      <c r="C674" s="5"/>
      <c r="D674" s="5"/>
      <c r="E674" s="5"/>
      <c r="F674" s="5"/>
      <c r="G674" s="5"/>
      <c r="H674" s="5"/>
      <c r="I674" s="5"/>
      <c r="J674" s="5"/>
      <c r="K674" s="5"/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:35" ht="12.75" customHeight="1" x14ac:dyDescent="0.25">
      <c r="B675" s="5"/>
      <c r="C675" s="5"/>
      <c r="D675" s="5"/>
      <c r="E675" s="5"/>
      <c r="F675" s="5"/>
      <c r="G675" s="5"/>
      <c r="H675" s="5"/>
      <c r="I675" s="5"/>
      <c r="J675" s="5"/>
      <c r="K675" s="5"/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:35" ht="12.75" customHeight="1" x14ac:dyDescent="0.25">
      <c r="B676" s="5"/>
      <c r="C676" s="5"/>
      <c r="D676" s="5"/>
      <c r="E676" s="5"/>
      <c r="F676" s="5"/>
      <c r="G676" s="5"/>
      <c r="H676" s="5"/>
      <c r="I676" s="5"/>
      <c r="J676" s="5"/>
      <c r="K676" s="5"/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:35" ht="12.75" customHeight="1" x14ac:dyDescent="0.25">
      <c r="B677" s="5"/>
      <c r="C677" s="5"/>
      <c r="D677" s="5"/>
      <c r="E677" s="5"/>
      <c r="F677" s="5"/>
      <c r="G677" s="5"/>
      <c r="H677" s="5"/>
      <c r="I677" s="5"/>
      <c r="J677" s="5"/>
      <c r="K677" s="5"/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:35" ht="12.75" customHeight="1" x14ac:dyDescent="0.25">
      <c r="B678" s="5"/>
      <c r="C678" s="5"/>
      <c r="D678" s="5"/>
      <c r="E678" s="5"/>
      <c r="F678" s="5"/>
      <c r="G678" s="5"/>
      <c r="H678" s="5"/>
      <c r="I678" s="5"/>
      <c r="J678" s="5"/>
      <c r="K678" s="5"/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:35" ht="12.75" customHeight="1" x14ac:dyDescent="0.25">
      <c r="B679" s="5"/>
      <c r="C679" s="5"/>
      <c r="D679" s="5"/>
      <c r="E679" s="5"/>
      <c r="F679" s="5"/>
      <c r="G679" s="5"/>
      <c r="H679" s="5"/>
      <c r="I679" s="5"/>
      <c r="J679" s="5"/>
      <c r="K679" s="5"/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:35" ht="12.75" customHeight="1" x14ac:dyDescent="0.25">
      <c r="B680" s="5"/>
      <c r="C680" s="5"/>
      <c r="D680" s="5"/>
      <c r="E680" s="5"/>
      <c r="F680" s="5"/>
      <c r="G680" s="5"/>
      <c r="H680" s="5"/>
      <c r="I680" s="5"/>
      <c r="J680" s="5"/>
      <c r="K680" s="5"/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:35" ht="12.75" customHeight="1" x14ac:dyDescent="0.25">
      <c r="B681" s="5"/>
      <c r="C681" s="5"/>
      <c r="D681" s="5"/>
      <c r="E681" s="5"/>
      <c r="F681" s="5"/>
      <c r="G681" s="5"/>
      <c r="H681" s="5"/>
      <c r="I681" s="5"/>
      <c r="J681" s="5"/>
      <c r="K681" s="5"/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:35" ht="12.75" customHeight="1" x14ac:dyDescent="0.25">
      <c r="B682" s="5"/>
      <c r="C682" s="5"/>
      <c r="D682" s="5"/>
      <c r="E682" s="5"/>
      <c r="F682" s="5"/>
      <c r="G682" s="5"/>
      <c r="H682" s="5"/>
      <c r="I682" s="5"/>
      <c r="J682" s="5"/>
      <c r="K682" s="5"/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:35" ht="12.75" customHeight="1" x14ac:dyDescent="0.25">
      <c r="B683" s="5"/>
      <c r="C683" s="5"/>
      <c r="D683" s="5"/>
      <c r="E683" s="5"/>
      <c r="F683" s="5"/>
      <c r="G683" s="5"/>
      <c r="H683" s="5"/>
      <c r="I683" s="5"/>
      <c r="J683" s="5"/>
      <c r="K683" s="5"/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:35" ht="12.75" customHeight="1" x14ac:dyDescent="0.25">
      <c r="B684" s="5"/>
      <c r="C684" s="5"/>
      <c r="D684" s="5"/>
      <c r="E684" s="5"/>
      <c r="F684" s="5"/>
      <c r="G684" s="5"/>
      <c r="H684" s="5"/>
      <c r="I684" s="5"/>
      <c r="J684" s="5"/>
      <c r="K684" s="5"/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:35" ht="12.75" customHeight="1" x14ac:dyDescent="0.25">
      <c r="B685" s="5"/>
      <c r="C685" s="5"/>
      <c r="D685" s="5"/>
      <c r="E685" s="5"/>
      <c r="F685" s="5"/>
      <c r="G685" s="5"/>
      <c r="H685" s="5"/>
      <c r="I685" s="5"/>
      <c r="J685" s="5"/>
      <c r="K685" s="5"/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:35" ht="12.75" customHeight="1" x14ac:dyDescent="0.25">
      <c r="B686" s="5"/>
      <c r="C686" s="5"/>
      <c r="D686" s="5"/>
      <c r="E686" s="5"/>
      <c r="F686" s="5"/>
      <c r="G686" s="5"/>
      <c r="H686" s="5"/>
      <c r="I686" s="5"/>
      <c r="J686" s="5"/>
      <c r="K686" s="5"/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:35" ht="12.75" customHeight="1" x14ac:dyDescent="0.25">
      <c r="B687" s="5"/>
      <c r="C687" s="5"/>
      <c r="D687" s="5"/>
      <c r="E687" s="5"/>
      <c r="F687" s="5"/>
      <c r="G687" s="5"/>
      <c r="H687" s="5"/>
      <c r="I687" s="5"/>
      <c r="J687" s="5"/>
      <c r="K687" s="5"/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:35" ht="12.75" customHeight="1" x14ac:dyDescent="0.25">
      <c r="B688" s="5"/>
      <c r="C688" s="5"/>
      <c r="D688" s="5"/>
      <c r="E688" s="5"/>
      <c r="F688" s="5"/>
      <c r="G688" s="5"/>
      <c r="H688" s="5"/>
      <c r="I688" s="5"/>
      <c r="J688" s="5"/>
      <c r="K688" s="5"/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:35" ht="12.75" customHeight="1" x14ac:dyDescent="0.25">
      <c r="B689" s="5"/>
      <c r="C689" s="5"/>
      <c r="D689" s="5"/>
      <c r="E689" s="5"/>
      <c r="F689" s="5"/>
      <c r="G689" s="5"/>
      <c r="H689" s="5"/>
      <c r="I689" s="5"/>
      <c r="J689" s="5"/>
      <c r="K689" s="5"/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:35" ht="12.75" customHeight="1" x14ac:dyDescent="0.25">
      <c r="B690" s="5"/>
      <c r="C690" s="5"/>
      <c r="D690" s="5"/>
      <c r="E690" s="5"/>
      <c r="F690" s="5"/>
      <c r="G690" s="5"/>
      <c r="H690" s="5"/>
      <c r="I690" s="5"/>
      <c r="J690" s="5"/>
      <c r="K690" s="5"/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:35" ht="12.75" customHeight="1" x14ac:dyDescent="0.25">
      <c r="B691" s="5"/>
      <c r="C691" s="5"/>
      <c r="D691" s="5"/>
      <c r="E691" s="5"/>
      <c r="F691" s="5"/>
      <c r="G691" s="5"/>
      <c r="H691" s="5"/>
      <c r="I691" s="5"/>
      <c r="J691" s="5"/>
      <c r="K691" s="5"/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:35" ht="12.75" customHeight="1" x14ac:dyDescent="0.25">
      <c r="B692" s="5"/>
      <c r="C692" s="5"/>
      <c r="D692" s="5"/>
      <c r="E692" s="5"/>
      <c r="F692" s="5"/>
      <c r="G692" s="5"/>
      <c r="H692" s="5"/>
      <c r="I692" s="5"/>
      <c r="J692" s="5"/>
      <c r="K692" s="5"/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:35" ht="12.75" customHeight="1" x14ac:dyDescent="0.25">
      <c r="B693" s="5"/>
      <c r="C693" s="5"/>
      <c r="D693" s="5"/>
      <c r="E693" s="5"/>
      <c r="F693" s="5"/>
      <c r="G693" s="5"/>
      <c r="H693" s="5"/>
      <c r="I693" s="5"/>
      <c r="J693" s="5"/>
      <c r="K693" s="5"/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:35" ht="12.75" customHeight="1" x14ac:dyDescent="0.25">
      <c r="B694" s="5"/>
      <c r="C694" s="5"/>
      <c r="D694" s="5"/>
      <c r="E694" s="5"/>
      <c r="F694" s="5"/>
      <c r="G694" s="5"/>
      <c r="H694" s="5"/>
      <c r="I694" s="5"/>
      <c r="J694" s="5"/>
      <c r="K694" s="5"/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:35" ht="12.75" customHeight="1" x14ac:dyDescent="0.25">
      <c r="B695" s="5"/>
      <c r="C695" s="5"/>
      <c r="D695" s="5"/>
      <c r="E695" s="5"/>
      <c r="F695" s="5"/>
      <c r="G695" s="5"/>
      <c r="H695" s="5"/>
      <c r="I695" s="5"/>
      <c r="J695" s="5"/>
      <c r="K695" s="5"/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:35" ht="12.75" customHeight="1" x14ac:dyDescent="0.25">
      <c r="B696" s="5"/>
      <c r="C696" s="5"/>
      <c r="D696" s="5"/>
      <c r="E696" s="5"/>
      <c r="F696" s="5"/>
      <c r="G696" s="5"/>
      <c r="H696" s="5"/>
      <c r="I696" s="5"/>
      <c r="J696" s="5"/>
      <c r="K696" s="5"/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:35" ht="12.75" customHeight="1" x14ac:dyDescent="0.25">
      <c r="B697" s="5"/>
      <c r="C697" s="5"/>
      <c r="D697" s="5"/>
      <c r="E697" s="5"/>
      <c r="F697" s="5"/>
      <c r="G697" s="5"/>
      <c r="H697" s="5"/>
      <c r="I697" s="5"/>
      <c r="J697" s="5"/>
      <c r="K697" s="5"/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:35" ht="12.75" customHeight="1" x14ac:dyDescent="0.25">
      <c r="B698" s="5"/>
      <c r="C698" s="5"/>
      <c r="D698" s="5"/>
      <c r="E698" s="5"/>
      <c r="F698" s="5"/>
      <c r="G698" s="5"/>
      <c r="H698" s="5"/>
      <c r="I698" s="5"/>
      <c r="J698" s="5"/>
      <c r="K698" s="5"/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:35" ht="12.75" customHeight="1" x14ac:dyDescent="0.25">
      <c r="B699" s="5"/>
      <c r="C699" s="5"/>
      <c r="D699" s="5"/>
      <c r="E699" s="5"/>
      <c r="F699" s="5"/>
      <c r="G699" s="5"/>
      <c r="H699" s="5"/>
      <c r="I699" s="5"/>
      <c r="J699" s="5"/>
      <c r="K699" s="5"/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:35" ht="12.75" customHeight="1" x14ac:dyDescent="0.25">
      <c r="B700" s="5"/>
      <c r="C700" s="5"/>
      <c r="D700" s="5"/>
      <c r="E700" s="5"/>
      <c r="F700" s="5"/>
      <c r="G700" s="5"/>
      <c r="H700" s="5"/>
      <c r="I700" s="5"/>
      <c r="J700" s="5"/>
      <c r="K700" s="5"/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:35" ht="12.75" customHeight="1" x14ac:dyDescent="0.25">
      <c r="B701" s="5"/>
      <c r="C701" s="5"/>
      <c r="D701" s="5"/>
      <c r="E701" s="5"/>
      <c r="F701" s="5"/>
      <c r="G701" s="5"/>
      <c r="H701" s="5"/>
      <c r="I701" s="5"/>
      <c r="J701" s="5"/>
      <c r="K701" s="5"/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:35" ht="12.75" customHeight="1" x14ac:dyDescent="0.25">
      <c r="B702" s="5"/>
      <c r="C702" s="5"/>
      <c r="D702" s="5"/>
      <c r="E702" s="5"/>
      <c r="F702" s="5"/>
      <c r="G702" s="5"/>
      <c r="H702" s="5"/>
      <c r="I702" s="5"/>
      <c r="J702" s="5"/>
      <c r="K702" s="5"/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:35" ht="12.75" customHeight="1" x14ac:dyDescent="0.25">
      <c r="B703" s="5"/>
      <c r="C703" s="5"/>
      <c r="D703" s="5"/>
      <c r="E703" s="5"/>
      <c r="F703" s="5"/>
      <c r="G703" s="5"/>
      <c r="H703" s="5"/>
      <c r="I703" s="5"/>
      <c r="J703" s="5"/>
      <c r="K703" s="5"/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:35" ht="12.75" customHeight="1" x14ac:dyDescent="0.25">
      <c r="B704" s="5"/>
      <c r="C704" s="5"/>
      <c r="D704" s="5"/>
      <c r="E704" s="5"/>
      <c r="F704" s="5"/>
      <c r="G704" s="5"/>
      <c r="H704" s="5"/>
      <c r="I704" s="5"/>
      <c r="J704" s="5"/>
      <c r="K704" s="5"/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:35" ht="12.75" customHeight="1" x14ac:dyDescent="0.25">
      <c r="B705" s="5"/>
      <c r="C705" s="5"/>
      <c r="D705" s="5"/>
      <c r="E705" s="5"/>
      <c r="F705" s="5"/>
      <c r="G705" s="5"/>
      <c r="H705" s="5"/>
      <c r="I705" s="5"/>
      <c r="J705" s="5"/>
      <c r="K705" s="5"/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:35" ht="12.75" customHeight="1" x14ac:dyDescent="0.25">
      <c r="B706" s="5"/>
      <c r="C706" s="5"/>
      <c r="D706" s="5"/>
      <c r="E706" s="5"/>
      <c r="F706" s="5"/>
      <c r="G706" s="5"/>
      <c r="H706" s="5"/>
      <c r="I706" s="5"/>
      <c r="J706" s="5"/>
      <c r="K706" s="5"/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:35" ht="12.75" customHeight="1" x14ac:dyDescent="0.25">
      <c r="B707" s="5"/>
      <c r="C707" s="5"/>
      <c r="D707" s="5"/>
      <c r="E707" s="5"/>
      <c r="F707" s="5"/>
      <c r="G707" s="5"/>
      <c r="H707" s="5"/>
      <c r="I707" s="5"/>
      <c r="J707" s="5"/>
      <c r="K707" s="5"/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:35" ht="12.75" customHeight="1" x14ac:dyDescent="0.25">
      <c r="B708" s="5"/>
      <c r="C708" s="5"/>
      <c r="D708" s="5"/>
      <c r="E708" s="5"/>
      <c r="F708" s="5"/>
      <c r="G708" s="5"/>
      <c r="H708" s="5"/>
      <c r="I708" s="5"/>
      <c r="J708" s="5"/>
      <c r="K708" s="5"/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:35" ht="12.75" customHeight="1" x14ac:dyDescent="0.25">
      <c r="B709" s="5"/>
      <c r="C709" s="5"/>
      <c r="D709" s="5"/>
      <c r="E709" s="5"/>
      <c r="F709" s="5"/>
      <c r="G709" s="5"/>
      <c r="H709" s="5"/>
      <c r="I709" s="5"/>
      <c r="J709" s="5"/>
      <c r="K709" s="5"/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:35" ht="12.75" customHeight="1" x14ac:dyDescent="0.25">
      <c r="B710" s="5"/>
      <c r="C710" s="5"/>
      <c r="D710" s="5"/>
      <c r="E710" s="5"/>
      <c r="F710" s="5"/>
      <c r="G710" s="5"/>
      <c r="H710" s="5"/>
      <c r="I710" s="5"/>
      <c r="J710" s="5"/>
      <c r="K710" s="5"/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:35" ht="12.75" customHeight="1" x14ac:dyDescent="0.25">
      <c r="B711" s="5"/>
      <c r="C711" s="5"/>
      <c r="D711" s="5"/>
      <c r="E711" s="5"/>
      <c r="F711" s="5"/>
      <c r="G711" s="5"/>
      <c r="H711" s="5"/>
      <c r="I711" s="5"/>
      <c r="J711" s="5"/>
      <c r="K711" s="5"/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:35" ht="12.75" customHeight="1" x14ac:dyDescent="0.25">
      <c r="B712" s="5"/>
      <c r="C712" s="5"/>
      <c r="D712" s="5"/>
      <c r="E712" s="5"/>
      <c r="F712" s="5"/>
      <c r="G712" s="5"/>
      <c r="H712" s="5"/>
      <c r="I712" s="5"/>
      <c r="J712" s="5"/>
      <c r="K712" s="5"/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:35" ht="12.75" customHeight="1" x14ac:dyDescent="0.25">
      <c r="B713" s="5"/>
      <c r="C713" s="5"/>
      <c r="D713" s="5"/>
      <c r="E713" s="5"/>
      <c r="F713" s="5"/>
      <c r="G713" s="5"/>
      <c r="H713" s="5"/>
      <c r="I713" s="5"/>
      <c r="J713" s="5"/>
      <c r="K713" s="5"/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:35" ht="12.75" customHeight="1" x14ac:dyDescent="0.25">
      <c r="B714" s="5"/>
      <c r="C714" s="5"/>
      <c r="D714" s="5"/>
      <c r="E714" s="5"/>
      <c r="F714" s="5"/>
      <c r="G714" s="5"/>
      <c r="H714" s="5"/>
      <c r="I714" s="5"/>
      <c r="J714" s="5"/>
      <c r="K714" s="5"/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:35" ht="12.75" customHeight="1" x14ac:dyDescent="0.25">
      <c r="B715" s="5"/>
      <c r="C715" s="5"/>
      <c r="D715" s="5"/>
      <c r="E715" s="5"/>
      <c r="F715" s="5"/>
      <c r="G715" s="5"/>
      <c r="H715" s="5"/>
      <c r="I715" s="5"/>
      <c r="J715" s="5"/>
      <c r="K715" s="5"/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:35" ht="12.75" customHeight="1" x14ac:dyDescent="0.25">
      <c r="B716" s="5"/>
      <c r="C716" s="5"/>
      <c r="D716" s="5"/>
      <c r="E716" s="5"/>
      <c r="F716" s="5"/>
      <c r="G716" s="5"/>
      <c r="H716" s="5"/>
      <c r="I716" s="5"/>
      <c r="J716" s="5"/>
      <c r="K716" s="5"/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:35" ht="12.75" customHeight="1" x14ac:dyDescent="0.25">
      <c r="B717" s="5"/>
      <c r="C717" s="5"/>
      <c r="D717" s="5"/>
      <c r="E717" s="5"/>
      <c r="F717" s="5"/>
      <c r="G717" s="5"/>
      <c r="H717" s="5"/>
      <c r="I717" s="5"/>
      <c r="J717" s="5"/>
      <c r="K717" s="5"/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:35" ht="12.75" customHeight="1" x14ac:dyDescent="0.25">
      <c r="B718" s="5"/>
      <c r="C718" s="5"/>
      <c r="D718" s="5"/>
      <c r="E718" s="5"/>
      <c r="F718" s="5"/>
      <c r="G718" s="5"/>
      <c r="H718" s="5"/>
      <c r="I718" s="5"/>
      <c r="J718" s="5"/>
      <c r="K718" s="5"/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:35" ht="12.75" customHeight="1" x14ac:dyDescent="0.25">
      <c r="B719" s="5"/>
      <c r="C719" s="5"/>
      <c r="D719" s="5"/>
      <c r="E719" s="5"/>
      <c r="F719" s="5"/>
      <c r="G719" s="5"/>
      <c r="H719" s="5"/>
      <c r="I719" s="5"/>
      <c r="J719" s="5"/>
      <c r="K719" s="5"/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:35" ht="12.75" customHeight="1" x14ac:dyDescent="0.25">
      <c r="B720" s="5"/>
      <c r="C720" s="5"/>
      <c r="D720" s="5"/>
      <c r="E720" s="5"/>
      <c r="F720" s="5"/>
      <c r="G720" s="5"/>
      <c r="H720" s="5"/>
      <c r="I720" s="5"/>
      <c r="J720" s="5"/>
      <c r="K720" s="5"/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:35" ht="12.75" customHeight="1" x14ac:dyDescent="0.25">
      <c r="B721" s="5"/>
      <c r="C721" s="5"/>
      <c r="D721" s="5"/>
      <c r="E721" s="5"/>
      <c r="F721" s="5"/>
      <c r="G721" s="5"/>
      <c r="H721" s="5"/>
      <c r="I721" s="5"/>
      <c r="J721" s="5"/>
      <c r="K721" s="5"/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:35" ht="12.75" customHeight="1" x14ac:dyDescent="0.25">
      <c r="B722" s="5"/>
      <c r="C722" s="5"/>
      <c r="D722" s="5"/>
      <c r="E722" s="5"/>
      <c r="F722" s="5"/>
      <c r="G722" s="5"/>
      <c r="H722" s="5"/>
      <c r="I722" s="5"/>
      <c r="J722" s="5"/>
      <c r="K722" s="5"/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:35" ht="12.75" customHeight="1" x14ac:dyDescent="0.25">
      <c r="B723" s="5"/>
      <c r="C723" s="5"/>
      <c r="D723" s="5"/>
      <c r="E723" s="5"/>
      <c r="F723" s="5"/>
      <c r="G723" s="5"/>
      <c r="H723" s="5"/>
      <c r="I723" s="5"/>
      <c r="J723" s="5"/>
      <c r="K723" s="5"/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:35" ht="12.75" customHeight="1" x14ac:dyDescent="0.25">
      <c r="B724" s="5"/>
      <c r="C724" s="5"/>
      <c r="D724" s="5"/>
      <c r="E724" s="5"/>
      <c r="F724" s="5"/>
      <c r="G724" s="5"/>
      <c r="H724" s="5"/>
      <c r="I724" s="5"/>
      <c r="J724" s="5"/>
      <c r="K724" s="5"/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:35" ht="12.75" customHeight="1" x14ac:dyDescent="0.25">
      <c r="B725" s="5"/>
      <c r="C725" s="5"/>
      <c r="D725" s="5"/>
      <c r="E725" s="5"/>
      <c r="F725" s="5"/>
      <c r="G725" s="5"/>
      <c r="H725" s="5"/>
      <c r="I725" s="5"/>
      <c r="J725" s="5"/>
      <c r="K725" s="5"/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:35" ht="12.75" customHeight="1" x14ac:dyDescent="0.25">
      <c r="B726" s="5"/>
      <c r="C726" s="5"/>
      <c r="D726" s="5"/>
      <c r="E726" s="5"/>
      <c r="F726" s="5"/>
      <c r="G726" s="5"/>
      <c r="H726" s="5"/>
      <c r="I726" s="5"/>
      <c r="J726" s="5"/>
      <c r="K726" s="5"/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:35" ht="12.75" customHeight="1" x14ac:dyDescent="0.25">
      <c r="B727" s="5"/>
      <c r="C727" s="5"/>
      <c r="D727" s="5"/>
      <c r="E727" s="5"/>
      <c r="F727" s="5"/>
      <c r="G727" s="5"/>
      <c r="H727" s="5"/>
      <c r="I727" s="5"/>
      <c r="J727" s="5"/>
      <c r="K727" s="5"/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:35" ht="12.75" customHeight="1" x14ac:dyDescent="0.25">
      <c r="B728" s="5"/>
      <c r="C728" s="5"/>
      <c r="D728" s="5"/>
      <c r="E728" s="5"/>
      <c r="F728" s="5"/>
      <c r="G728" s="5"/>
      <c r="H728" s="5"/>
      <c r="I728" s="5"/>
      <c r="J728" s="5"/>
      <c r="K728" s="5"/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:35" ht="12.75" customHeight="1" x14ac:dyDescent="0.25">
      <c r="B729" s="5"/>
      <c r="C729" s="5"/>
      <c r="D729" s="5"/>
      <c r="E729" s="5"/>
      <c r="F729" s="5"/>
      <c r="G729" s="5"/>
      <c r="H729" s="5"/>
      <c r="I729" s="5"/>
      <c r="J729" s="5"/>
      <c r="K729" s="5"/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:35" ht="12.75" customHeight="1" x14ac:dyDescent="0.25">
      <c r="B730" s="5"/>
      <c r="C730" s="5"/>
      <c r="D730" s="5"/>
      <c r="E730" s="5"/>
      <c r="F730" s="5"/>
      <c r="G730" s="5"/>
      <c r="H730" s="5"/>
      <c r="I730" s="5"/>
      <c r="J730" s="5"/>
      <c r="K730" s="5"/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:35" ht="12.75" customHeight="1" x14ac:dyDescent="0.25">
      <c r="B731" s="5"/>
      <c r="C731" s="5"/>
      <c r="D731" s="5"/>
      <c r="E731" s="5"/>
      <c r="F731" s="5"/>
      <c r="G731" s="5"/>
      <c r="H731" s="5"/>
      <c r="I731" s="5"/>
      <c r="J731" s="5"/>
      <c r="K731" s="5"/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:35" ht="12.75" customHeight="1" x14ac:dyDescent="0.25">
      <c r="B732" s="5"/>
      <c r="C732" s="5"/>
      <c r="D732" s="5"/>
      <c r="E732" s="5"/>
      <c r="F732" s="5"/>
      <c r="G732" s="5"/>
      <c r="H732" s="5"/>
      <c r="I732" s="5"/>
      <c r="J732" s="5"/>
      <c r="K732" s="5"/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:35" ht="12.75" customHeight="1" x14ac:dyDescent="0.25">
      <c r="B733" s="5"/>
      <c r="C733" s="5"/>
      <c r="D733" s="5"/>
      <c r="E733" s="5"/>
      <c r="F733" s="5"/>
      <c r="G733" s="5"/>
      <c r="H733" s="5"/>
      <c r="I733" s="5"/>
      <c r="J733" s="5"/>
      <c r="K733" s="5"/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:35" ht="12.75" customHeight="1" x14ac:dyDescent="0.25">
      <c r="B734" s="5"/>
      <c r="C734" s="5"/>
      <c r="D734" s="5"/>
      <c r="E734" s="5"/>
      <c r="F734" s="5"/>
      <c r="G734" s="5"/>
      <c r="H734" s="5"/>
      <c r="I734" s="5"/>
      <c r="J734" s="5"/>
      <c r="K734" s="5"/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:35" ht="12.75" customHeight="1" x14ac:dyDescent="0.25">
      <c r="B735" s="5"/>
      <c r="C735" s="5"/>
      <c r="D735" s="5"/>
      <c r="E735" s="5"/>
      <c r="F735" s="5"/>
      <c r="G735" s="5"/>
      <c r="H735" s="5"/>
      <c r="I735" s="5"/>
      <c r="J735" s="5"/>
      <c r="K735" s="5"/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:35" ht="12.75" customHeight="1" x14ac:dyDescent="0.25">
      <c r="B736" s="5"/>
      <c r="C736" s="5"/>
      <c r="D736" s="5"/>
      <c r="E736" s="5"/>
      <c r="F736" s="5"/>
      <c r="G736" s="5"/>
      <c r="H736" s="5"/>
      <c r="I736" s="5"/>
      <c r="J736" s="5"/>
      <c r="K736" s="5"/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:35" ht="12.75" customHeight="1" x14ac:dyDescent="0.25">
      <c r="B737" s="5"/>
      <c r="C737" s="5"/>
      <c r="D737" s="5"/>
      <c r="E737" s="5"/>
      <c r="F737" s="5"/>
      <c r="G737" s="5"/>
      <c r="H737" s="5"/>
      <c r="I737" s="5"/>
      <c r="J737" s="5"/>
      <c r="K737" s="5"/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:35" ht="12.75" customHeight="1" x14ac:dyDescent="0.25">
      <c r="B738" s="5"/>
      <c r="C738" s="5"/>
      <c r="D738" s="5"/>
      <c r="E738" s="5"/>
      <c r="F738" s="5"/>
      <c r="G738" s="5"/>
      <c r="H738" s="5"/>
      <c r="I738" s="5"/>
      <c r="J738" s="5"/>
      <c r="K738" s="5"/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:35" ht="12.75" customHeight="1" x14ac:dyDescent="0.25">
      <c r="B739" s="5"/>
      <c r="C739" s="5"/>
      <c r="D739" s="5"/>
      <c r="E739" s="5"/>
      <c r="F739" s="5"/>
      <c r="G739" s="5"/>
      <c r="H739" s="5"/>
      <c r="I739" s="5"/>
      <c r="J739" s="5"/>
      <c r="K739" s="5"/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:35" x14ac:dyDescent="0.25">
      <c r="B740" s="5"/>
      <c r="C740" s="5"/>
      <c r="D740" s="5"/>
      <c r="E740" s="5"/>
      <c r="F740" s="5"/>
      <c r="G740" s="5"/>
      <c r="H740" s="5"/>
      <c r="I740" s="5"/>
      <c r="J740" s="5"/>
      <c r="K740" s="5"/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:35" x14ac:dyDescent="0.25">
      <c r="B741" s="5"/>
      <c r="C741" s="5"/>
      <c r="D741" s="5"/>
      <c r="E741" s="5"/>
      <c r="F741" s="5"/>
      <c r="G741" s="5"/>
      <c r="H741" s="5"/>
      <c r="I741" s="5"/>
      <c r="J741" s="5"/>
      <c r="K741" s="5"/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:35" x14ac:dyDescent="0.25">
      <c r="B742" s="5"/>
      <c r="C742" s="5"/>
      <c r="D742" s="5"/>
      <c r="E742" s="5"/>
      <c r="F742" s="5"/>
      <c r="G742" s="5"/>
      <c r="H742" s="5"/>
      <c r="I742" s="5"/>
      <c r="J742" s="5"/>
      <c r="K742" s="5"/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:35" x14ac:dyDescent="0.25">
      <c r="B743" s="5"/>
      <c r="C743" s="5"/>
      <c r="D743" s="5"/>
      <c r="E743" s="5"/>
      <c r="F743" s="5"/>
      <c r="G743" s="5"/>
      <c r="H743" s="5"/>
      <c r="I743" s="5"/>
      <c r="J743" s="5"/>
      <c r="K743" s="5"/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:35" x14ac:dyDescent="0.25">
      <c r="B744" s="5"/>
      <c r="C744" s="5"/>
      <c r="D744" s="5"/>
      <c r="E744" s="5"/>
      <c r="F744" s="5"/>
      <c r="G744" s="5"/>
      <c r="H744" s="5"/>
      <c r="I744" s="5"/>
      <c r="J744" s="5"/>
      <c r="K744" s="5"/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:35" x14ac:dyDescent="0.25">
      <c r="B745" s="5"/>
      <c r="C745" s="5"/>
      <c r="D745" s="5"/>
      <c r="E745" s="5"/>
      <c r="F745" s="5"/>
      <c r="G745" s="5"/>
      <c r="H745" s="5"/>
      <c r="I745" s="5"/>
      <c r="J745" s="5"/>
      <c r="K745" s="5"/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:35" x14ac:dyDescent="0.25">
      <c r="B746" s="5"/>
      <c r="C746" s="5"/>
      <c r="D746" s="5"/>
      <c r="E746" s="5"/>
      <c r="F746" s="5"/>
      <c r="G746" s="5"/>
      <c r="H746" s="5"/>
      <c r="I746" s="5"/>
      <c r="J746" s="5"/>
      <c r="K746" s="5"/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:35" x14ac:dyDescent="0.25">
      <c r="B747" s="5"/>
      <c r="C747" s="5"/>
      <c r="D747" s="5"/>
      <c r="E747" s="5"/>
      <c r="F747" s="5"/>
      <c r="G747" s="5"/>
      <c r="H747" s="5"/>
      <c r="I747" s="5"/>
      <c r="J747" s="5"/>
      <c r="K747" s="5"/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:35" x14ac:dyDescent="0.25">
      <c r="B748" s="5"/>
      <c r="C748" s="5"/>
      <c r="D748" s="5"/>
      <c r="E748" s="5"/>
      <c r="F748" s="5"/>
      <c r="G748" s="5"/>
      <c r="H748" s="5"/>
      <c r="I748" s="5"/>
      <c r="J748" s="5"/>
      <c r="K748" s="5"/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:35" x14ac:dyDescent="0.25">
      <c r="B749" s="5"/>
      <c r="C749" s="5"/>
      <c r="D749" s="5"/>
      <c r="E749" s="5"/>
      <c r="F749" s="5"/>
      <c r="G749" s="5"/>
      <c r="H749" s="5"/>
      <c r="I749" s="5"/>
      <c r="J749" s="5"/>
      <c r="K749" s="5"/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:35" x14ac:dyDescent="0.25">
      <c r="B750" s="5"/>
      <c r="C750" s="5"/>
      <c r="D750" s="5"/>
      <c r="E750" s="5"/>
      <c r="F750" s="5"/>
      <c r="G750" s="5"/>
      <c r="H750" s="5"/>
      <c r="I750" s="5"/>
      <c r="J750" s="5"/>
      <c r="K750" s="5"/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:35" x14ac:dyDescent="0.25">
      <c r="B751" s="5"/>
      <c r="C751" s="5"/>
      <c r="D751" s="5"/>
      <c r="E751" s="5"/>
      <c r="F751" s="5"/>
      <c r="G751" s="5"/>
      <c r="H751" s="5"/>
      <c r="I751" s="5"/>
      <c r="J751" s="5"/>
      <c r="K751" s="5"/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:35" x14ac:dyDescent="0.25">
      <c r="B752" s="5"/>
      <c r="C752" s="5"/>
      <c r="D752" s="5"/>
      <c r="E752" s="5"/>
      <c r="F752" s="5"/>
      <c r="G752" s="5"/>
      <c r="H752" s="5"/>
      <c r="I752" s="5"/>
      <c r="J752" s="5"/>
      <c r="K752" s="5"/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:35" x14ac:dyDescent="0.25">
      <c r="B753" s="5"/>
      <c r="C753" s="5"/>
      <c r="D753" s="5"/>
      <c r="E753" s="5"/>
      <c r="F753" s="5"/>
      <c r="G753" s="5"/>
      <c r="H753" s="5"/>
      <c r="I753" s="5"/>
      <c r="J753" s="5"/>
      <c r="K753" s="5"/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:35" x14ac:dyDescent="0.25">
      <c r="B754" s="5"/>
      <c r="C754" s="5"/>
      <c r="D754" s="5"/>
      <c r="E754" s="5"/>
      <c r="F754" s="5"/>
      <c r="G754" s="5"/>
      <c r="H754" s="5"/>
      <c r="I754" s="5"/>
      <c r="J754" s="5"/>
      <c r="K754" s="5"/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:35" x14ac:dyDescent="0.25">
      <c r="B755" s="5"/>
      <c r="C755" s="5"/>
      <c r="D755" s="5"/>
      <c r="E755" s="5"/>
      <c r="F755" s="5"/>
      <c r="G755" s="5"/>
      <c r="H755" s="5"/>
      <c r="I755" s="5"/>
      <c r="J755" s="5"/>
      <c r="K755" s="5"/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:35" x14ac:dyDescent="0.25">
      <c r="B756" s="5"/>
      <c r="C756" s="5"/>
      <c r="D756" s="5"/>
      <c r="E756" s="5"/>
      <c r="F756" s="5"/>
      <c r="G756" s="5"/>
      <c r="H756" s="5"/>
      <c r="I756" s="5"/>
      <c r="J756" s="5"/>
      <c r="K756" s="5"/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:35" x14ac:dyDescent="0.25">
      <c r="B757" s="5"/>
      <c r="C757" s="5"/>
      <c r="D757" s="5"/>
      <c r="E757" s="5"/>
      <c r="F757" s="5"/>
      <c r="G757" s="5"/>
      <c r="H757" s="5"/>
      <c r="I757" s="5"/>
      <c r="J757" s="5"/>
      <c r="K757" s="5"/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:35" x14ac:dyDescent="0.25">
      <c r="B758" s="5"/>
      <c r="C758" s="5"/>
      <c r="D758" s="5"/>
      <c r="E758" s="5"/>
      <c r="F758" s="5"/>
      <c r="G758" s="5"/>
      <c r="H758" s="5"/>
      <c r="I758" s="5"/>
      <c r="J758" s="5"/>
      <c r="K758" s="5"/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:35" x14ac:dyDescent="0.25">
      <c r="B759" s="5"/>
      <c r="C759" s="5"/>
      <c r="D759" s="5"/>
      <c r="E759" s="5"/>
      <c r="F759" s="5"/>
      <c r="G759" s="5"/>
      <c r="H759" s="5"/>
      <c r="I759" s="5"/>
      <c r="J759" s="5"/>
      <c r="K759" s="5"/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:35" x14ac:dyDescent="0.25">
      <c r="B760" s="5"/>
      <c r="C760" s="5"/>
      <c r="D760" s="5"/>
      <c r="E760" s="5"/>
      <c r="F760" s="5"/>
      <c r="G760" s="5"/>
      <c r="H760" s="5"/>
      <c r="I760" s="5"/>
      <c r="J760" s="5"/>
      <c r="K760" s="5"/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:35" x14ac:dyDescent="0.25">
      <c r="B761" s="5"/>
      <c r="C761" s="5"/>
      <c r="D761" s="5"/>
      <c r="E761" s="5"/>
      <c r="F761" s="5"/>
      <c r="G761" s="5"/>
      <c r="H761" s="5"/>
      <c r="I761" s="5"/>
      <c r="J761" s="5"/>
      <c r="K761" s="5"/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:35" x14ac:dyDescent="0.25">
      <c r="B762" s="5"/>
      <c r="C762" s="5"/>
      <c r="D762" s="5"/>
      <c r="E762" s="5"/>
      <c r="F762" s="5"/>
      <c r="G762" s="5"/>
      <c r="H762" s="5"/>
      <c r="I762" s="5"/>
      <c r="J762" s="5"/>
      <c r="K762" s="5"/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:35" x14ac:dyDescent="0.25">
      <c r="B763" s="5"/>
      <c r="C763" s="5"/>
      <c r="D763" s="5"/>
      <c r="E763" s="5"/>
      <c r="F763" s="5"/>
      <c r="G763" s="5"/>
      <c r="H763" s="5"/>
      <c r="I763" s="5"/>
      <c r="J763" s="5"/>
      <c r="K763" s="5"/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:35" x14ac:dyDescent="0.25">
      <c r="B764" s="5"/>
      <c r="C764" s="5"/>
      <c r="D764" s="5"/>
      <c r="E764" s="5"/>
      <c r="F764" s="5"/>
      <c r="G764" s="5"/>
      <c r="H764" s="5"/>
      <c r="I764" s="5"/>
      <c r="J764" s="5"/>
      <c r="K764" s="5"/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:35" x14ac:dyDescent="0.25">
      <c r="B765" s="5"/>
      <c r="C765" s="5"/>
      <c r="D765" s="5"/>
      <c r="E765" s="5"/>
      <c r="F765" s="5"/>
      <c r="G765" s="5"/>
      <c r="H765" s="5"/>
      <c r="I765" s="5"/>
      <c r="J765" s="5"/>
      <c r="K765" s="5"/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:35" x14ac:dyDescent="0.25">
      <c r="B766" s="5"/>
      <c r="C766" s="5"/>
      <c r="D766" s="5"/>
      <c r="E766" s="5"/>
      <c r="F766" s="5"/>
      <c r="G766" s="5"/>
      <c r="H766" s="5"/>
      <c r="I766" s="5"/>
      <c r="J766" s="5"/>
      <c r="K766" s="5"/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:35" x14ac:dyDescent="0.25">
      <c r="B767" s="5"/>
      <c r="C767" s="5"/>
      <c r="D767" s="5"/>
      <c r="E767" s="5"/>
      <c r="F767" s="5"/>
      <c r="G767" s="5"/>
      <c r="H767" s="5"/>
      <c r="I767" s="5"/>
      <c r="J767" s="5"/>
      <c r="K767" s="5"/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:35" x14ac:dyDescent="0.25">
      <c r="B768" s="5"/>
      <c r="C768" s="5"/>
      <c r="D768" s="5"/>
      <c r="E768" s="5"/>
      <c r="F768" s="5"/>
      <c r="G768" s="5"/>
      <c r="H768" s="5"/>
      <c r="I768" s="5"/>
      <c r="J768" s="5"/>
      <c r="K768" s="5"/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:35" x14ac:dyDescent="0.25">
      <c r="B769" s="5"/>
      <c r="C769" s="5"/>
      <c r="D769" s="5"/>
      <c r="E769" s="5"/>
      <c r="F769" s="5"/>
      <c r="G769" s="5"/>
      <c r="H769" s="5"/>
      <c r="I769" s="5"/>
      <c r="J769" s="5"/>
      <c r="K769" s="5"/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:35" x14ac:dyDescent="0.25">
      <c r="B770" s="5"/>
      <c r="C770" s="5"/>
      <c r="D770" s="5"/>
      <c r="E770" s="5"/>
      <c r="F770" s="5"/>
      <c r="G770" s="5"/>
      <c r="H770" s="5"/>
      <c r="I770" s="5"/>
      <c r="J770" s="5"/>
      <c r="K770" s="5"/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:35" x14ac:dyDescent="0.25">
      <c r="B771" s="5"/>
      <c r="C771" s="5"/>
      <c r="D771" s="5"/>
      <c r="E771" s="5"/>
      <c r="F771" s="5"/>
      <c r="G771" s="5"/>
      <c r="H771" s="5"/>
      <c r="I771" s="5"/>
      <c r="J771" s="5"/>
      <c r="K771" s="5"/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:35" x14ac:dyDescent="0.25">
      <c r="B772" s="5"/>
      <c r="C772" s="5"/>
      <c r="D772" s="5"/>
      <c r="E772" s="5"/>
      <c r="F772" s="5"/>
      <c r="G772" s="5"/>
      <c r="H772" s="5"/>
      <c r="I772" s="5"/>
      <c r="J772" s="5"/>
      <c r="K772" s="5"/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:35" x14ac:dyDescent="0.25">
      <c r="B773" s="5"/>
      <c r="C773" s="5"/>
      <c r="D773" s="5"/>
      <c r="E773" s="5"/>
      <c r="F773" s="5"/>
      <c r="G773" s="5"/>
      <c r="H773" s="5"/>
      <c r="I773" s="5"/>
      <c r="J773" s="5"/>
      <c r="K773" s="5"/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:35" x14ac:dyDescent="0.25">
      <c r="B774" s="5"/>
      <c r="C774" s="5"/>
      <c r="D774" s="5"/>
      <c r="E774" s="5"/>
      <c r="F774" s="5"/>
      <c r="G774" s="5"/>
      <c r="H774" s="5"/>
      <c r="I774" s="5"/>
      <c r="J774" s="5"/>
      <c r="K774" s="5"/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:35" x14ac:dyDescent="0.25">
      <c r="B775" s="5"/>
      <c r="C775" s="5"/>
      <c r="D775" s="5"/>
      <c r="E775" s="5"/>
      <c r="F775" s="5"/>
      <c r="G775" s="5"/>
      <c r="H775" s="5"/>
      <c r="I775" s="5"/>
      <c r="J775" s="5"/>
      <c r="K775" s="5"/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:35" x14ac:dyDescent="0.25">
      <c r="B776" s="5"/>
      <c r="C776" s="5"/>
      <c r="D776" s="5"/>
      <c r="E776" s="5"/>
      <c r="F776" s="5"/>
      <c r="G776" s="5"/>
      <c r="H776" s="5"/>
      <c r="I776" s="5"/>
      <c r="J776" s="5"/>
      <c r="K776" s="5"/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:35" x14ac:dyDescent="0.25">
      <c r="B777" s="5"/>
      <c r="C777" s="5"/>
      <c r="D777" s="5"/>
      <c r="E777" s="5"/>
      <c r="F777" s="5"/>
      <c r="G777" s="5"/>
      <c r="H777" s="5"/>
      <c r="I777" s="5"/>
      <c r="J777" s="5"/>
      <c r="K777" s="5"/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:35" x14ac:dyDescent="0.25">
      <c r="B778" s="5"/>
      <c r="C778" s="5"/>
      <c r="D778" s="5"/>
      <c r="E778" s="5"/>
      <c r="F778" s="5"/>
      <c r="G778" s="5"/>
      <c r="H778" s="5"/>
      <c r="I778" s="5"/>
      <c r="J778" s="5"/>
      <c r="K778" s="5"/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:35" x14ac:dyDescent="0.25">
      <c r="B779" s="5"/>
      <c r="C779" s="5"/>
      <c r="D779" s="5"/>
      <c r="E779" s="5"/>
      <c r="F779" s="5"/>
      <c r="G779" s="5"/>
      <c r="H779" s="5"/>
      <c r="I779" s="5"/>
      <c r="J779" s="5"/>
      <c r="K779" s="5"/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:35" x14ac:dyDescent="0.25">
      <c r="B780" s="5"/>
      <c r="C780" s="5"/>
      <c r="D780" s="5"/>
      <c r="E780" s="5"/>
      <c r="F780" s="5"/>
      <c r="G780" s="5"/>
      <c r="H780" s="5"/>
      <c r="I780" s="5"/>
      <c r="J780" s="5"/>
      <c r="K780" s="5"/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:35" x14ac:dyDescent="0.25">
      <c r="B781" s="5"/>
      <c r="C781" s="5"/>
      <c r="D781" s="5"/>
      <c r="E781" s="5"/>
      <c r="F781" s="5"/>
      <c r="G781" s="5"/>
      <c r="H781" s="5"/>
      <c r="I781" s="5"/>
      <c r="J781" s="5"/>
      <c r="K781" s="5"/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:35" x14ac:dyDescent="0.25">
      <c r="B782" s="5"/>
      <c r="C782" s="5"/>
      <c r="D782" s="5"/>
      <c r="E782" s="5"/>
      <c r="F782" s="5"/>
      <c r="G782" s="5"/>
      <c r="H782" s="5"/>
      <c r="I782" s="5"/>
      <c r="J782" s="5"/>
      <c r="K782" s="5"/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:35" x14ac:dyDescent="0.25">
      <c r="B783" s="5"/>
      <c r="C783" s="5"/>
      <c r="D783" s="5"/>
      <c r="E783" s="5"/>
      <c r="F783" s="5"/>
      <c r="G783" s="5"/>
      <c r="H783" s="5"/>
      <c r="I783" s="5"/>
      <c r="J783" s="5"/>
      <c r="K783" s="5"/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:35" x14ac:dyDescent="0.25">
      <c r="B784" s="5"/>
      <c r="C784" s="5"/>
      <c r="D784" s="5"/>
      <c r="E784" s="5"/>
      <c r="F784" s="5"/>
      <c r="G784" s="5"/>
      <c r="H784" s="5"/>
      <c r="I784" s="5"/>
      <c r="J784" s="5"/>
      <c r="K784" s="5"/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B785" s="5"/>
      <c r="C785" s="5"/>
      <c r="D785" s="5"/>
      <c r="E785" s="5"/>
      <c r="F785" s="5"/>
      <c r="G785" s="5"/>
      <c r="H785" s="5"/>
      <c r="I785" s="5"/>
      <c r="J785" s="5"/>
      <c r="K785" s="5"/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B786" s="5"/>
      <c r="C786" s="5"/>
      <c r="D786" s="5"/>
      <c r="E786" s="5"/>
      <c r="F786" s="5"/>
      <c r="G786" s="5"/>
      <c r="H786" s="5"/>
      <c r="I786" s="5"/>
      <c r="J786" s="5"/>
      <c r="K786" s="5"/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B787" s="5"/>
      <c r="C787" s="5"/>
      <c r="D787" s="5"/>
      <c r="E787" s="5"/>
      <c r="F787" s="5"/>
      <c r="G787" s="5"/>
      <c r="H787" s="5"/>
      <c r="I787" s="5"/>
      <c r="J787" s="5"/>
      <c r="K787" s="5"/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2:35" x14ac:dyDescent="0.25"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2:35" x14ac:dyDescent="0.25"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2:35" x14ac:dyDescent="0.25"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2:35" x14ac:dyDescent="0.25"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2:35" x14ac:dyDescent="0.25"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2:35" x14ac:dyDescent="0.25"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2:35" x14ac:dyDescent="0.25"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2:35" x14ac:dyDescent="0.25"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2:35" x14ac:dyDescent="0.25"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2:35" x14ac:dyDescent="0.25"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2:35" x14ac:dyDescent="0.25"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2:35" x14ac:dyDescent="0.25"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2:35" x14ac:dyDescent="0.25"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2:35" x14ac:dyDescent="0.25"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2:35" x14ac:dyDescent="0.25"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2:35" x14ac:dyDescent="0.25"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2:35" x14ac:dyDescent="0.25"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2:35" x14ac:dyDescent="0.25"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2:35" x14ac:dyDescent="0.25"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2:35" x14ac:dyDescent="0.25"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2:35" x14ac:dyDescent="0.25"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2:35" x14ac:dyDescent="0.25"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2:35" x14ac:dyDescent="0.25"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2:35" x14ac:dyDescent="0.25"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2:35" x14ac:dyDescent="0.25"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2:35" x14ac:dyDescent="0.25"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2:35" x14ac:dyDescent="0.25"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2:35" x14ac:dyDescent="0.25"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2:35" x14ac:dyDescent="0.25"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2:35" x14ac:dyDescent="0.25"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2:35" x14ac:dyDescent="0.25"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2:35" x14ac:dyDescent="0.25"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2:35" x14ac:dyDescent="0.25"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2:35" x14ac:dyDescent="0.25"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2:35" x14ac:dyDescent="0.25"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2:35" x14ac:dyDescent="0.25"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2:35" x14ac:dyDescent="0.25"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2:35" x14ac:dyDescent="0.25"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2:35" x14ac:dyDescent="0.25"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2:35" x14ac:dyDescent="0.25"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2:35" x14ac:dyDescent="0.25"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2:35" x14ac:dyDescent="0.25"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2:35" x14ac:dyDescent="0.25"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2:35" x14ac:dyDescent="0.25"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2:35" x14ac:dyDescent="0.25"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2:35" x14ac:dyDescent="0.25"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2:35" x14ac:dyDescent="0.25"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2:35" x14ac:dyDescent="0.25"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2:35" x14ac:dyDescent="0.25"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2:35" x14ac:dyDescent="0.25"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2:35" x14ac:dyDescent="0.25"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2:35" x14ac:dyDescent="0.25"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2:35" x14ac:dyDescent="0.25"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2:35" x14ac:dyDescent="0.25"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2:35" x14ac:dyDescent="0.25"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2:35" x14ac:dyDescent="0.25"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2:35" x14ac:dyDescent="0.25"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2:35" x14ac:dyDescent="0.25"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2:35" x14ac:dyDescent="0.25"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2:35" x14ac:dyDescent="0.25"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2:35" x14ac:dyDescent="0.25"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2:35" x14ac:dyDescent="0.25"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2:35" x14ac:dyDescent="0.25"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2:35" x14ac:dyDescent="0.25"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2:35" x14ac:dyDescent="0.25"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2:35" x14ac:dyDescent="0.25"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2:35" x14ac:dyDescent="0.25"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2:35" x14ac:dyDescent="0.25"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2:35" x14ac:dyDescent="0.25"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2:35" x14ac:dyDescent="0.25"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2:35" x14ac:dyDescent="0.25"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2:35" x14ac:dyDescent="0.25"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2:35" x14ac:dyDescent="0.25"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2:35" x14ac:dyDescent="0.25"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2:35" x14ac:dyDescent="0.25"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2:35" x14ac:dyDescent="0.25"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2:35" x14ac:dyDescent="0.25"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2:35" x14ac:dyDescent="0.25"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2:35" x14ac:dyDescent="0.25"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2:35" x14ac:dyDescent="0.25"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2:35" x14ac:dyDescent="0.25"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2:35" x14ac:dyDescent="0.25"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2:35" x14ac:dyDescent="0.25"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2:35" x14ac:dyDescent="0.25"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2:35" x14ac:dyDescent="0.25"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2:35" x14ac:dyDescent="0.25"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2:35" x14ac:dyDescent="0.25"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2:35" x14ac:dyDescent="0.25"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2:35" x14ac:dyDescent="0.25"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2:35" x14ac:dyDescent="0.25"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2:35" x14ac:dyDescent="0.25"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2:35" x14ac:dyDescent="0.25"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2:35" x14ac:dyDescent="0.25"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2:35" x14ac:dyDescent="0.25"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2:35" x14ac:dyDescent="0.25"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2:35" x14ac:dyDescent="0.25"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2:35" x14ac:dyDescent="0.25"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2:35" x14ac:dyDescent="0.25"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2:35" x14ac:dyDescent="0.25"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2:35" x14ac:dyDescent="0.25"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2:35" x14ac:dyDescent="0.25"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2:35" x14ac:dyDescent="0.25"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2:35" x14ac:dyDescent="0.25"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2:35" x14ac:dyDescent="0.25"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2:35" x14ac:dyDescent="0.25"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2:35" x14ac:dyDescent="0.25"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2:35" x14ac:dyDescent="0.25"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2:35" x14ac:dyDescent="0.25"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2:35" x14ac:dyDescent="0.25"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2:35" x14ac:dyDescent="0.25"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2:35" x14ac:dyDescent="0.25"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2:35" x14ac:dyDescent="0.25"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2:35" x14ac:dyDescent="0.25"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2:35" x14ac:dyDescent="0.25"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2:35" x14ac:dyDescent="0.25"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2:35" x14ac:dyDescent="0.25"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2:35" x14ac:dyDescent="0.25"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2:35" x14ac:dyDescent="0.25"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2:35" x14ac:dyDescent="0.25"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2:35" x14ac:dyDescent="0.25"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2:35" x14ac:dyDescent="0.25"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2:35" x14ac:dyDescent="0.25"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2:35" x14ac:dyDescent="0.25"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2:35" x14ac:dyDescent="0.25"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2:35" x14ac:dyDescent="0.25"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2:35" x14ac:dyDescent="0.25"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2:35" x14ac:dyDescent="0.25"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2:35" x14ac:dyDescent="0.25"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2:35" x14ac:dyDescent="0.25"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2:35" x14ac:dyDescent="0.25"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2:35" x14ac:dyDescent="0.25"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2:35" x14ac:dyDescent="0.25"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2:35" x14ac:dyDescent="0.25"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2:35" x14ac:dyDescent="0.25"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2:35" x14ac:dyDescent="0.25"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2:35" x14ac:dyDescent="0.25"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2:35" x14ac:dyDescent="0.25"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2:35" x14ac:dyDescent="0.25"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2:35" x14ac:dyDescent="0.25"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2:35" x14ac:dyDescent="0.25"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2:35" x14ac:dyDescent="0.25"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2:35" x14ac:dyDescent="0.25"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2:35" x14ac:dyDescent="0.25"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2:35" x14ac:dyDescent="0.25"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2:35" x14ac:dyDescent="0.25"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2:35" x14ac:dyDescent="0.25"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2:35" x14ac:dyDescent="0.25"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2:35" x14ac:dyDescent="0.25"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2:35" x14ac:dyDescent="0.25"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2:35" x14ac:dyDescent="0.25"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2:35" x14ac:dyDescent="0.25"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2:35" x14ac:dyDescent="0.25"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2:35" x14ac:dyDescent="0.25"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2:35" x14ac:dyDescent="0.25"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2:35" x14ac:dyDescent="0.25"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2:35" x14ac:dyDescent="0.25"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2:35" x14ac:dyDescent="0.25"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2:35" x14ac:dyDescent="0.25"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2:35" x14ac:dyDescent="0.25"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2:35" x14ac:dyDescent="0.25"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2:35" x14ac:dyDescent="0.25"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2:35" x14ac:dyDescent="0.25"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2:35" x14ac:dyDescent="0.25"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2:35" x14ac:dyDescent="0.25"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2:35" x14ac:dyDescent="0.25"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2:35" x14ac:dyDescent="0.25"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2:35" x14ac:dyDescent="0.25"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2:35" x14ac:dyDescent="0.25"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2:35" x14ac:dyDescent="0.25"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2:35" x14ac:dyDescent="0.25"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2:35" x14ac:dyDescent="0.25"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2:35" x14ac:dyDescent="0.25">
      <c r="V1084" s="4"/>
      <c r="W1084" s="4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2:35" x14ac:dyDescent="0.25">
      <c r="V1085" s="4"/>
      <c r="W1085" s="4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2:35" x14ac:dyDescent="0.25">
      <c r="V1086" s="4"/>
      <c r="W1086" s="4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2:35" x14ac:dyDescent="0.25">
      <c r="V1087" s="4"/>
      <c r="W1087" s="4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</sheetData>
  <dataConsolidate/>
  <mergeCells count="102">
    <mergeCell ref="I3:I4"/>
    <mergeCell ref="J3:J4"/>
    <mergeCell ref="K3:K4"/>
    <mergeCell ref="L3:L4"/>
    <mergeCell ref="M3:M4"/>
    <mergeCell ref="N3:N4"/>
    <mergeCell ref="C3:C4"/>
    <mergeCell ref="D3:D4"/>
    <mergeCell ref="E3:E4"/>
    <mergeCell ref="F3:F4"/>
    <mergeCell ref="G3:G4"/>
    <mergeCell ref="H3:H4"/>
    <mergeCell ref="N61:N62"/>
    <mergeCell ref="G61:G62"/>
    <mergeCell ref="H61:H62"/>
    <mergeCell ref="I61:I62"/>
    <mergeCell ref="J61:J62"/>
    <mergeCell ref="C116:C117"/>
    <mergeCell ref="D116:D117"/>
    <mergeCell ref="E116:E117"/>
    <mergeCell ref="F116:F117"/>
    <mergeCell ref="K61:K62"/>
    <mergeCell ref="L61:L62"/>
    <mergeCell ref="C61:C62"/>
    <mergeCell ref="D61:D62"/>
    <mergeCell ref="E61:E62"/>
    <mergeCell ref="F61:F62"/>
    <mergeCell ref="K116:K117"/>
    <mergeCell ref="L116:L117"/>
    <mergeCell ref="M116:M117"/>
    <mergeCell ref="N116:N117"/>
    <mergeCell ref="G116:G117"/>
    <mergeCell ref="H116:H117"/>
    <mergeCell ref="I116:I117"/>
    <mergeCell ref="J116:J117"/>
    <mergeCell ref="G231:G232"/>
    <mergeCell ref="H231:H232"/>
    <mergeCell ref="I231:I232"/>
    <mergeCell ref="J231:J232"/>
    <mergeCell ref="C231:C232"/>
    <mergeCell ref="D231:D232"/>
    <mergeCell ref="E231:E232"/>
    <mergeCell ref="F231:F232"/>
    <mergeCell ref="M61:M62"/>
    <mergeCell ref="J289:J290"/>
    <mergeCell ref="C289:C290"/>
    <mergeCell ref="D289:D290"/>
    <mergeCell ref="E289:E290"/>
    <mergeCell ref="F289:F290"/>
    <mergeCell ref="I347:I348"/>
    <mergeCell ref="J347:J348"/>
    <mergeCell ref="C347:C348"/>
    <mergeCell ref="D347:D348"/>
    <mergeCell ref="E347:E348"/>
    <mergeCell ref="F347:F348"/>
    <mergeCell ref="G345:J345"/>
    <mergeCell ref="C174:C175"/>
    <mergeCell ref="D174:D175"/>
    <mergeCell ref="E174:E175"/>
    <mergeCell ref="F174:F175"/>
    <mergeCell ref="K174:K175"/>
    <mergeCell ref="L174:L175"/>
    <mergeCell ref="G287:J287"/>
    <mergeCell ref="C405:C406"/>
    <mergeCell ref="D405:D406"/>
    <mergeCell ref="E405:E406"/>
    <mergeCell ref="F405:F406"/>
    <mergeCell ref="G347:G348"/>
    <mergeCell ref="H347:H348"/>
    <mergeCell ref="L405:L406"/>
    <mergeCell ref="K347:K348"/>
    <mergeCell ref="L347:L348"/>
    <mergeCell ref="K405:K406"/>
    <mergeCell ref="J405:J406"/>
    <mergeCell ref="G405:G406"/>
    <mergeCell ref="H405:H406"/>
    <mergeCell ref="I405:I406"/>
    <mergeCell ref="G289:G290"/>
    <mergeCell ref="H289:H290"/>
    <mergeCell ref="I289:I290"/>
    <mergeCell ref="N174:N175"/>
    <mergeCell ref="N405:N406"/>
    <mergeCell ref="M405:M406"/>
    <mergeCell ref="M347:M348"/>
    <mergeCell ref="N347:N348"/>
    <mergeCell ref="M289:M290"/>
    <mergeCell ref="N289:N290"/>
    <mergeCell ref="M231:M232"/>
    <mergeCell ref="K289:K290"/>
    <mergeCell ref="L289:L290"/>
    <mergeCell ref="K231:K232"/>
    <mergeCell ref="L231:L232"/>
    <mergeCell ref="N231:N232"/>
    <mergeCell ref="G59:J59"/>
    <mergeCell ref="G114:J114"/>
    <mergeCell ref="G172:J172"/>
    <mergeCell ref="G229:J229"/>
    <mergeCell ref="G174:G175"/>
    <mergeCell ref="H174:H175"/>
    <mergeCell ref="I174:I175"/>
    <mergeCell ref="J174:J175"/>
    <mergeCell ref="M174:M175"/>
  </mergeCells>
  <printOptions gridLinesSet="0"/>
  <pageMargins left="0.23622047244094491" right="0" top="0.78740157480314965" bottom="0.82677165354330717" header="0.35433070866141736" footer="0.51181102362204722"/>
  <pageSetup paperSize="9" firstPageNumber="0" orientation="portrait" useFirstPageNumber="1" horizontalDpi="300" verticalDpi="4294967292" r:id="rId1"/>
  <headerFooter alignWithMargins="0"/>
  <rowBreaks count="9" manualBreakCount="9">
    <brk id="58" max="16383" man="1"/>
    <brk id="113" max="13" man="1"/>
    <brk id="171" max="13" man="1"/>
    <brk id="228" max="13" man="1"/>
    <brk id="286" max="16383" man="1"/>
    <brk id="344" max="16383" man="1"/>
    <brk id="402" max="16383" man="1"/>
    <brk id="573" max="16383" man="1"/>
    <brk id="74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2"/>
  <dimension ref="A1:AJ1140"/>
  <sheetViews>
    <sheetView showGridLines="0" workbookViewId="0"/>
  </sheetViews>
  <sheetFormatPr baseColWidth="10" defaultColWidth="11.44140625" defaultRowHeight="12.6" x14ac:dyDescent="0.25"/>
  <cols>
    <col min="1" max="1" width="4.109375" style="3" customWidth="1"/>
    <col min="2" max="2" width="9.6640625" style="3" customWidth="1"/>
    <col min="3" max="9" width="9.5546875" style="3" customWidth="1"/>
    <col min="10" max="10" width="8.5546875" style="3" customWidth="1"/>
    <col min="11" max="11" width="8.6640625" style="3" customWidth="1"/>
    <col min="12" max="13" width="0" style="4" hidden="1" customWidth="1"/>
    <col min="14" max="14" width="0" style="5" hidden="1" customWidth="1"/>
    <col min="15" max="15" width="10.44140625" style="5" hidden="1" customWidth="1"/>
    <col min="16" max="25" width="0" style="5" hidden="1" customWidth="1"/>
    <col min="26" max="41" width="0" style="3" hidden="1" customWidth="1"/>
    <col min="42" max="16384" width="11.44140625" style="3"/>
  </cols>
  <sheetData>
    <row r="1" spans="1:36" ht="15.6" x14ac:dyDescent="0.3">
      <c r="B1" s="10" t="s">
        <v>18</v>
      </c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ht="13.2" thickBot="1" x14ac:dyDescent="0.3"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3.8" thickTop="1" thickBot="1" x14ac:dyDescent="0.3">
      <c r="B3" s="11"/>
      <c r="C3" s="12">
        <f>'DebitVL sens 1'!C3</f>
        <v>43720</v>
      </c>
      <c r="D3" s="12">
        <f>'DebitVL sens 1'!D3</f>
        <v>43721</v>
      </c>
      <c r="E3" s="12">
        <f>'DebitVL sens 1'!E3</f>
        <v>43722</v>
      </c>
      <c r="F3" s="12">
        <f>'DebitVL sens 1'!F3</f>
        <v>43723</v>
      </c>
      <c r="G3" s="12">
        <f>'DebitVL sens 1'!G3</f>
        <v>43724</v>
      </c>
      <c r="H3" s="12">
        <f>'DebitVL sens 1'!H3</f>
        <v>43725</v>
      </c>
      <c r="I3" s="12">
        <f>'DebitVL sens 1'!I3</f>
        <v>43726</v>
      </c>
      <c r="J3" s="13" t="s">
        <v>19</v>
      </c>
      <c r="K3" s="14" t="s">
        <v>20</v>
      </c>
      <c r="V3" s="15">
        <f>MAX(C39:I39)</f>
        <v>287</v>
      </c>
      <c r="W3" s="15">
        <f>MIN(C39:I39)</f>
        <v>5</v>
      </c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Top="1" x14ac:dyDescent="0.25">
      <c r="B4" s="16" t="s">
        <v>21</v>
      </c>
      <c r="C4" s="22">
        <f>SUM('VITESSEPL sens 1 '!C5:N5)</f>
        <v>0</v>
      </c>
      <c r="D4" s="18">
        <f>SUM('VITESSEPL sens 1 '!C63:N63)</f>
        <v>0</v>
      </c>
      <c r="E4" s="18">
        <f>SUM('VITESSEPL sens 1 '!C118:N118)</f>
        <v>0</v>
      </c>
      <c r="F4" s="18">
        <f>SUM('VITESSEPL sens 1 '!C176:N176)</f>
        <v>0</v>
      </c>
      <c r="G4" s="18">
        <f>SUM('VITESSEPL sens 1 '!C233:N233)</f>
        <v>2</v>
      </c>
      <c r="H4" s="18">
        <f>SUM('VITESSEPL sens 1 '!C291:N291)</f>
        <v>1</v>
      </c>
      <c r="I4" s="19">
        <f>SUM('VITESSEPL sens 1 '!C349:N349)</f>
        <v>4</v>
      </c>
      <c r="J4" s="20">
        <f t="shared" ref="J4:J27" si="0">IF(WEEKDAY($C$3)=1,K4-C4-I4,IF(WEEKDAY($C$3)=2,K4-H4-I4,IF(WEEKDAY($C$3)=3,K4-G4-H4,IF(WEEKDAY($C$3)=4,K4-F4-G4,IF(WEEKDAY($C$3)=5,K4-E4-F4,IF(WEEKDAY($C$3)=6,K4-D4-E4,IF(WEEKDAY($C$3)=7,K4-C4-D4,"Err")))))))</f>
        <v>7</v>
      </c>
      <c r="K4" s="21">
        <f t="shared" ref="K4:K27" si="1">SUM(C4:I4)</f>
        <v>7</v>
      </c>
      <c r="V4" s="15">
        <f>IF($C$39=$V$3,$C4,IF($D$39=$V$3,$D4,IF($E$39=$V$3,$E4,IF($F$39=$V$3,$F4,IF($G$39=$V$3,$G4,IF($H$39=$V$3,$H4,IF($I$39=$V$3,$I4,FALSE)))))))</f>
        <v>4</v>
      </c>
      <c r="W4" s="15">
        <f>IF($C$39=$W$3,$C4,IF($D$39=$W$3,$D4,IF($E$39=$W$3,$E4,IF($F$39=$W$3,$F4,IF($G$39=$W$3,$G4,IF($H$39=$W$3,$H4,IF($I$39=$W$3,$I4,FALSE)))))))</f>
        <v>0</v>
      </c>
      <c r="X4" s="6">
        <f>'DebitVL sens 1'!N3</f>
        <v>43720</v>
      </c>
      <c r="Y4" s="6">
        <f>'DebitVL sens 1'!O3</f>
        <v>43721</v>
      </c>
      <c r="Z4" s="6">
        <f>'DebitVL sens 1'!P3</f>
        <v>43722</v>
      </c>
      <c r="AA4" s="6">
        <f>'DebitVL sens 1'!Q3</f>
        <v>43723</v>
      </c>
      <c r="AB4" s="6">
        <f>'DebitVL sens 1'!R3</f>
        <v>43724</v>
      </c>
      <c r="AC4" s="6">
        <f>'DebitVL sens 1'!S3</f>
        <v>43725</v>
      </c>
      <c r="AD4" s="6">
        <f>'DebitVL sens 1'!T3</f>
        <v>43726</v>
      </c>
      <c r="AE4" s="6">
        <f>'DebitVL sens 1'!U3</f>
        <v>0</v>
      </c>
      <c r="AF4" s="6">
        <f>'DebitVL sens 1'!V3</f>
        <v>559</v>
      </c>
      <c r="AG4" s="6">
        <f>'DebitVL sens 1'!W3</f>
        <v>234</v>
      </c>
      <c r="AH4" s="6" t="str">
        <f>'DebitVL sens 1'!X3</f>
        <v>Aucun Commentaire</v>
      </c>
      <c r="AI4" s="5">
        <f>'DebitVL sens 1'!Y3</f>
        <v>0</v>
      </c>
      <c r="AJ4" s="5"/>
    </row>
    <row r="5" spans="1:36" x14ac:dyDescent="0.25">
      <c r="B5" s="16" t="s">
        <v>22</v>
      </c>
      <c r="C5" s="22">
        <f>SUM('VITESSEPL sens 1 '!C6:N6)</f>
        <v>3</v>
      </c>
      <c r="D5" s="23">
        <f>SUM('VITESSEPL sens 1 '!C64:N64)</f>
        <v>2</v>
      </c>
      <c r="E5" s="23">
        <f>SUM('VITESSEPL sens 1 '!C119:N119)</f>
        <v>3</v>
      </c>
      <c r="F5" s="23">
        <f>SUM('VITESSEPL sens 1 '!C177:N177)</f>
        <v>0</v>
      </c>
      <c r="G5" s="23">
        <f>SUM('VITESSEPL sens 1 '!C234:N234)</f>
        <v>0</v>
      </c>
      <c r="H5" s="23">
        <f>SUM('VITESSEPL sens 1 '!C292:N292)</f>
        <v>2</v>
      </c>
      <c r="I5" s="24">
        <f>SUM('VITESSEPL sens 1 '!C350:N350)</f>
        <v>0</v>
      </c>
      <c r="J5" s="20">
        <f t="shared" si="0"/>
        <v>7</v>
      </c>
      <c r="K5" s="21">
        <f t="shared" si="1"/>
        <v>10</v>
      </c>
      <c r="V5" s="15">
        <f>IF($C$39=$V$3,C5,IF($D$39=$V$3,D5,IF($E$39=$V$3,E5,IF($F$39=$V$3,F5,IF($G$39=$V$3,G5,IF($H$39=$V$3,H5,IF($I$39=$V$3,I5,FALSE)))))))</f>
        <v>0</v>
      </c>
      <c r="W5" s="15">
        <f t="shared" ref="W5:W27" si="2">IF($C$39=$W$3,$C5,IF($D$39=$W$3,$D5,IF($E$39=$W$3,$E5,IF($F$39=$W$3,$F5,IF($G$39=$W$3,$G5,IF($H$39=$W$3,$H5,IF($I$39=$W$3,$I5,FALSE)))))))</f>
        <v>0</v>
      </c>
      <c r="X5" s="6">
        <f>'VITESSEVL sens 1 '!X5</f>
        <v>0</v>
      </c>
      <c r="Y5" s="5">
        <f>'VITESSEVL sens 1 '!Y5</f>
        <v>0</v>
      </c>
      <c r="Z5" s="5">
        <f>'VITESSEVL sens 1 '!Z5</f>
        <v>0</v>
      </c>
      <c r="AA5" s="5">
        <f>'VITESSEVL sens 1 '!AA5</f>
        <v>0</v>
      </c>
      <c r="AB5" s="5">
        <f>'VITESSEVL sens 1 '!AB5</f>
        <v>0</v>
      </c>
      <c r="AC5" s="5">
        <f>'VITESSEVL sens 1 '!AC5</f>
        <v>0</v>
      </c>
      <c r="AD5" s="5">
        <f>'VITESSEVL sens 1 '!AD5</f>
        <v>1</v>
      </c>
      <c r="AE5" s="5">
        <f>'VITESSEVL sens 1 '!AE5</f>
        <v>0</v>
      </c>
      <c r="AF5" s="5">
        <f>'VITESSEVL sens 1 '!AF5</f>
        <v>0</v>
      </c>
      <c r="AG5" s="5">
        <f>'VITESSEVL sens 1 '!AG5</f>
        <v>0</v>
      </c>
      <c r="AH5" s="5">
        <f>'VITESSEVL sens 1 '!AH5</f>
        <v>0</v>
      </c>
      <c r="AI5" s="5"/>
      <c r="AJ5" s="5"/>
    </row>
    <row r="6" spans="1:36" x14ac:dyDescent="0.25">
      <c r="B6" s="16" t="s">
        <v>23</v>
      </c>
      <c r="C6" s="22">
        <f>SUM('VITESSEPL sens 1 '!C7:N7)</f>
        <v>1</v>
      </c>
      <c r="D6" s="23">
        <f>SUM('VITESSEPL sens 1 '!C65:N65)</f>
        <v>0</v>
      </c>
      <c r="E6" s="23">
        <f>SUM('VITESSEPL sens 1 '!C120:N120)</f>
        <v>3</v>
      </c>
      <c r="F6" s="23">
        <f>SUM('VITESSEPL sens 1 '!C178:N178)</f>
        <v>0</v>
      </c>
      <c r="G6" s="23">
        <f>SUM('VITESSEPL sens 1 '!C235:N235)</f>
        <v>0</v>
      </c>
      <c r="H6" s="23">
        <f>SUM('VITESSEPL sens 1 '!C293:N293)</f>
        <v>1</v>
      </c>
      <c r="I6" s="24">
        <f>SUM('VITESSEPL sens 1 '!C351:N351)</f>
        <v>1</v>
      </c>
      <c r="J6" s="20">
        <f t="shared" si="0"/>
        <v>3</v>
      </c>
      <c r="K6" s="21">
        <f t="shared" si="1"/>
        <v>6</v>
      </c>
      <c r="V6" s="15">
        <f t="shared" ref="V6:V27" si="3">IF($C$39=$V$3,C6,IF($D$39=$V$3,D6,IF($E$39=$V$3,E6,IF($F$39=$V$3,F6,IF($G$39=$V$3,G6,IF($H$39=$V$3,H6,IF($I$39=$V$3,I6,FALSE)))))))</f>
        <v>1</v>
      </c>
      <c r="W6" s="15">
        <f t="shared" si="2"/>
        <v>0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24</v>
      </c>
      <c r="C7" s="22">
        <f>SUM('VITESSEPL sens 1 '!C8:N8)</f>
        <v>2</v>
      </c>
      <c r="D7" s="23">
        <f>SUM('VITESSEPL sens 1 '!C66:N66)</f>
        <v>3</v>
      </c>
      <c r="E7" s="23">
        <f>SUM('VITESSEPL sens 1 '!C121:N121)</f>
        <v>1</v>
      </c>
      <c r="F7" s="23">
        <f>SUM('VITESSEPL sens 1 '!C179:N179)</f>
        <v>0</v>
      </c>
      <c r="G7" s="23">
        <f>SUM('VITESSEPL sens 1 '!C236:N236)</f>
        <v>0</v>
      </c>
      <c r="H7" s="23">
        <f>SUM('VITESSEPL sens 1 '!C294:N294)</f>
        <v>2</v>
      </c>
      <c r="I7" s="24">
        <f>SUM('VITESSEPL sens 1 '!C352:N352)</f>
        <v>2</v>
      </c>
      <c r="J7" s="20">
        <f t="shared" si="0"/>
        <v>9</v>
      </c>
      <c r="K7" s="21">
        <f t="shared" si="1"/>
        <v>10</v>
      </c>
      <c r="V7" s="15">
        <f t="shared" si="3"/>
        <v>2</v>
      </c>
      <c r="W7" s="15">
        <f t="shared" si="2"/>
        <v>0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25</v>
      </c>
      <c r="C8" s="22">
        <f>SUM('VITESSEPL sens 1 '!C9:N9)</f>
        <v>6</v>
      </c>
      <c r="D8" s="23">
        <f>SUM('VITESSEPL sens 1 '!C67:N67)</f>
        <v>8</v>
      </c>
      <c r="E8" s="23">
        <f>SUM('VITESSEPL sens 1 '!C122:N122)</f>
        <v>4</v>
      </c>
      <c r="F8" s="23">
        <f>SUM('VITESSEPL sens 1 '!C180:N180)</f>
        <v>0</v>
      </c>
      <c r="G8" s="23">
        <f>SUM('VITESSEPL sens 1 '!C237:N237)</f>
        <v>2</v>
      </c>
      <c r="H8" s="23">
        <f>SUM('VITESSEPL sens 1 '!C295:N295)</f>
        <v>2</v>
      </c>
      <c r="I8" s="24">
        <f>SUM('VITESSEPL sens 1 '!C353:N353)</f>
        <v>3</v>
      </c>
      <c r="J8" s="20">
        <f t="shared" si="0"/>
        <v>21</v>
      </c>
      <c r="K8" s="21">
        <f t="shared" si="1"/>
        <v>25</v>
      </c>
      <c r="V8" s="15">
        <f t="shared" si="3"/>
        <v>3</v>
      </c>
      <c r="W8" s="15">
        <f t="shared" si="2"/>
        <v>0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26</v>
      </c>
      <c r="C9" s="22">
        <f>SUM('VITESSEPL sens 1 '!C10:N10)</f>
        <v>7</v>
      </c>
      <c r="D9" s="23">
        <f>SUM('VITESSEPL sens 1 '!C68:N68)</f>
        <v>8</v>
      </c>
      <c r="E9" s="23">
        <f>SUM('VITESSEPL sens 1 '!C123:N123)</f>
        <v>5</v>
      </c>
      <c r="F9" s="23">
        <f>SUM('VITESSEPL sens 1 '!C181:N181)</f>
        <v>0</v>
      </c>
      <c r="G9" s="23">
        <f>SUM('VITESSEPL sens 1 '!C238:N238)</f>
        <v>3</v>
      </c>
      <c r="H9" s="23">
        <f>SUM('VITESSEPL sens 1 '!C296:N296)</f>
        <v>9</v>
      </c>
      <c r="I9" s="24">
        <f>SUM('VITESSEPL sens 1 '!C354:N354)</f>
        <v>13</v>
      </c>
      <c r="J9" s="20">
        <f t="shared" si="0"/>
        <v>40</v>
      </c>
      <c r="K9" s="21">
        <f t="shared" si="1"/>
        <v>45</v>
      </c>
      <c r="V9" s="15">
        <f t="shared" si="3"/>
        <v>13</v>
      </c>
      <c r="W9" s="15">
        <f t="shared" si="2"/>
        <v>0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27</v>
      </c>
      <c r="C10" s="22">
        <f>SUM('VITESSEPL sens 1 '!C11:N11)</f>
        <v>12</v>
      </c>
      <c r="D10" s="23">
        <f>SUM('VITESSEPL sens 1 '!C69:N69)</f>
        <v>13</v>
      </c>
      <c r="E10" s="23">
        <f>SUM('VITESSEPL sens 1 '!C124:N124)</f>
        <v>0</v>
      </c>
      <c r="F10" s="23">
        <f>SUM('VITESSEPL sens 1 '!C182:N182)</f>
        <v>0</v>
      </c>
      <c r="G10" s="23">
        <f>SUM('VITESSEPL sens 1 '!C239:N239)</f>
        <v>9</v>
      </c>
      <c r="H10" s="23">
        <f>SUM('VITESSEPL sens 1 '!C297:N297)</f>
        <v>7</v>
      </c>
      <c r="I10" s="24">
        <f>SUM('VITESSEPL sens 1 '!C355:N355)</f>
        <v>7</v>
      </c>
      <c r="J10" s="20">
        <f t="shared" si="0"/>
        <v>48</v>
      </c>
      <c r="K10" s="21">
        <f t="shared" si="1"/>
        <v>48</v>
      </c>
      <c r="V10" s="15">
        <f t="shared" si="3"/>
        <v>7</v>
      </c>
      <c r="W10" s="15">
        <f t="shared" si="2"/>
        <v>0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28</v>
      </c>
      <c r="C11" s="22">
        <f>SUM('VITESSEPL sens 1 '!C12:N12)</f>
        <v>17</v>
      </c>
      <c r="D11" s="23">
        <f>SUM('VITESSEPL sens 1 '!C70:N70)</f>
        <v>16</v>
      </c>
      <c r="E11" s="23">
        <f>SUM('VITESSEPL sens 1 '!C125:N125)</f>
        <v>3</v>
      </c>
      <c r="F11" s="23">
        <f>SUM('VITESSEPL sens 1 '!C183:N183)</f>
        <v>0</v>
      </c>
      <c r="G11" s="23">
        <f>SUM('VITESSEPL sens 1 '!C240:N240)</f>
        <v>22</v>
      </c>
      <c r="H11" s="23">
        <f>SUM('VITESSEPL sens 1 '!C298:N298)</f>
        <v>24</v>
      </c>
      <c r="I11" s="24">
        <f>SUM('VITESSEPL sens 1 '!C356:N356)</f>
        <v>21</v>
      </c>
      <c r="J11" s="20">
        <f t="shared" si="0"/>
        <v>100</v>
      </c>
      <c r="K11" s="21">
        <f t="shared" si="1"/>
        <v>103</v>
      </c>
      <c r="V11" s="15">
        <f t="shared" si="3"/>
        <v>21</v>
      </c>
      <c r="W11" s="15">
        <f t="shared" si="2"/>
        <v>0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29</v>
      </c>
      <c r="C12" s="22">
        <f>SUM('VITESSEPL sens 1 '!C13:N13)</f>
        <v>19</v>
      </c>
      <c r="D12" s="23">
        <f>SUM('VITESSEPL sens 1 '!C71:N71)</f>
        <v>14</v>
      </c>
      <c r="E12" s="23">
        <f>SUM('VITESSEPL sens 1 '!C126:N126)</f>
        <v>3</v>
      </c>
      <c r="F12" s="23">
        <f>SUM('VITESSEPL sens 1 '!C184:N184)</f>
        <v>0</v>
      </c>
      <c r="G12" s="23">
        <f>SUM('VITESSEPL sens 1 '!C241:N241)</f>
        <v>15</v>
      </c>
      <c r="H12" s="23">
        <f>SUM('VITESSEPL sens 1 '!C299:N299)</f>
        <v>19</v>
      </c>
      <c r="I12" s="24">
        <f>SUM('VITESSEPL sens 1 '!C357:N357)</f>
        <v>18</v>
      </c>
      <c r="J12" s="20">
        <f t="shared" si="0"/>
        <v>85</v>
      </c>
      <c r="K12" s="21">
        <f t="shared" si="1"/>
        <v>88</v>
      </c>
      <c r="L12" s="4"/>
      <c r="M12" s="4"/>
      <c r="V12" s="15">
        <f t="shared" si="3"/>
        <v>18</v>
      </c>
      <c r="W12" s="15">
        <f t="shared" si="2"/>
        <v>0</v>
      </c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30</v>
      </c>
      <c r="C13" s="22">
        <f>SUM('VITESSEPL sens 1 '!C14:N14)</f>
        <v>18</v>
      </c>
      <c r="D13" s="23">
        <f>SUM('VITESSEPL sens 1 '!C72:N72)</f>
        <v>20</v>
      </c>
      <c r="E13" s="23">
        <f>SUM('VITESSEPL sens 1 '!C127:N127)</f>
        <v>2</v>
      </c>
      <c r="F13" s="23">
        <f>SUM('VITESSEPL sens 1 '!C185:N185)</f>
        <v>0</v>
      </c>
      <c r="G13" s="23">
        <f>SUM('VITESSEPL sens 1 '!C242:N242)</f>
        <v>23</v>
      </c>
      <c r="H13" s="23">
        <f>SUM('VITESSEPL sens 1 '!C300:N300)</f>
        <v>15</v>
      </c>
      <c r="I13" s="24">
        <f>SUM('VITESSEPL sens 1 '!C358:N358)</f>
        <v>16</v>
      </c>
      <c r="J13" s="20">
        <f t="shared" si="0"/>
        <v>92</v>
      </c>
      <c r="K13" s="21">
        <f t="shared" si="1"/>
        <v>94</v>
      </c>
      <c r="V13" s="15">
        <f t="shared" si="3"/>
        <v>16</v>
      </c>
      <c r="W13" s="15">
        <f t="shared" si="2"/>
        <v>0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31</v>
      </c>
      <c r="C14" s="22">
        <f>SUM('VITESSEPL sens 1 '!C15:N15)</f>
        <v>28</v>
      </c>
      <c r="D14" s="23">
        <f>SUM('VITESSEPL sens 1 '!C73:N73)</f>
        <v>25</v>
      </c>
      <c r="E14" s="23">
        <f>SUM('VITESSEPL sens 1 '!C128:N128)</f>
        <v>3</v>
      </c>
      <c r="F14" s="23">
        <f>SUM('VITESSEPL sens 1 '!C186:N186)</f>
        <v>0</v>
      </c>
      <c r="G14" s="23">
        <f>SUM('VITESSEPL sens 1 '!C243:N243)</f>
        <v>23</v>
      </c>
      <c r="H14" s="23">
        <f>SUM('VITESSEPL sens 1 '!C301:N301)</f>
        <v>18</v>
      </c>
      <c r="I14" s="24">
        <f>SUM('VITESSEPL sens 1 '!C359:N359)</f>
        <v>26</v>
      </c>
      <c r="J14" s="20">
        <f t="shared" si="0"/>
        <v>120</v>
      </c>
      <c r="K14" s="21">
        <f t="shared" si="1"/>
        <v>123</v>
      </c>
      <c r="V14" s="15">
        <f t="shared" si="3"/>
        <v>26</v>
      </c>
      <c r="W14" s="15">
        <f t="shared" si="2"/>
        <v>0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32</v>
      </c>
      <c r="C15" s="22">
        <f>SUM('VITESSEPL sens 1 '!C16:N16)</f>
        <v>20</v>
      </c>
      <c r="D15" s="23">
        <f>SUM('VITESSEPL sens 1 '!C74:N74)</f>
        <v>15</v>
      </c>
      <c r="E15" s="23">
        <f>SUM('VITESSEPL sens 1 '!C129:N129)</f>
        <v>1</v>
      </c>
      <c r="F15" s="23">
        <f>SUM('VITESSEPL sens 1 '!C187:N187)</f>
        <v>0</v>
      </c>
      <c r="G15" s="23">
        <f>SUM('VITESSEPL sens 1 '!C244:N244)</f>
        <v>18</v>
      </c>
      <c r="H15" s="23">
        <f>SUM('VITESSEPL sens 1 '!C302:N302)</f>
        <v>18</v>
      </c>
      <c r="I15" s="24">
        <f>SUM('VITESSEPL sens 1 '!C360:N360)</f>
        <v>24</v>
      </c>
      <c r="J15" s="20">
        <f t="shared" si="0"/>
        <v>95</v>
      </c>
      <c r="K15" s="21">
        <f t="shared" si="1"/>
        <v>96</v>
      </c>
      <c r="V15" s="15">
        <f t="shared" si="3"/>
        <v>24</v>
      </c>
      <c r="W15" s="15">
        <f t="shared" si="2"/>
        <v>0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33</v>
      </c>
      <c r="C16" s="22">
        <f>SUM('VITESSEPL sens 1 '!C17:N17)</f>
        <v>16</v>
      </c>
      <c r="D16" s="23">
        <f>SUM('VITESSEPL sens 1 '!C75:N75)</f>
        <v>18</v>
      </c>
      <c r="E16" s="23">
        <f>SUM('VITESSEPL sens 1 '!C130:N130)</f>
        <v>2</v>
      </c>
      <c r="F16" s="23">
        <f>SUM('VITESSEPL sens 1 '!C188:N188)</f>
        <v>1</v>
      </c>
      <c r="G16" s="23">
        <f>SUM('VITESSEPL sens 1 '!C245:N245)</f>
        <v>12</v>
      </c>
      <c r="H16" s="23">
        <f>SUM('VITESSEPL sens 1 '!C303:N303)</f>
        <v>23</v>
      </c>
      <c r="I16" s="24">
        <f>SUM('VITESSEPL sens 1 '!C361:N361)</f>
        <v>20</v>
      </c>
      <c r="J16" s="20">
        <f t="shared" si="0"/>
        <v>89</v>
      </c>
      <c r="K16" s="21">
        <f t="shared" si="1"/>
        <v>92</v>
      </c>
      <c r="V16" s="15">
        <f t="shared" si="3"/>
        <v>20</v>
      </c>
      <c r="W16" s="15">
        <f t="shared" si="2"/>
        <v>1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34</v>
      </c>
      <c r="C17" s="22">
        <f>SUM('VITESSEPL sens 1 '!C18:N18)</f>
        <v>27</v>
      </c>
      <c r="D17" s="23">
        <f>SUM('VITESSEPL sens 1 '!C76:N76)</f>
        <v>19</v>
      </c>
      <c r="E17" s="23">
        <f>SUM('VITESSEPL sens 1 '!C131:N131)</f>
        <v>3</v>
      </c>
      <c r="F17" s="23">
        <f>SUM('VITESSEPL sens 1 '!C189:N189)</f>
        <v>1</v>
      </c>
      <c r="G17" s="23">
        <f>SUM('VITESSEPL sens 1 '!C246:N246)</f>
        <v>23</v>
      </c>
      <c r="H17" s="23">
        <f>SUM('VITESSEPL sens 1 '!C304:N304)</f>
        <v>19</v>
      </c>
      <c r="I17" s="24">
        <f>SUM('VITESSEPL sens 1 '!C362:N362)</f>
        <v>17</v>
      </c>
      <c r="J17" s="20">
        <f t="shared" si="0"/>
        <v>105</v>
      </c>
      <c r="K17" s="21">
        <f t="shared" si="1"/>
        <v>109</v>
      </c>
      <c r="V17" s="15">
        <f t="shared" si="3"/>
        <v>17</v>
      </c>
      <c r="W17" s="15">
        <f t="shared" si="2"/>
        <v>1</v>
      </c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35</v>
      </c>
      <c r="C18" s="22">
        <f>SUM('VITESSEPL sens 1 '!C19:N19)</f>
        <v>21</v>
      </c>
      <c r="D18" s="23">
        <f>SUM('VITESSEPL sens 1 '!C77:N77)</f>
        <v>25</v>
      </c>
      <c r="E18" s="23">
        <f>SUM('VITESSEPL sens 1 '!C132:N132)</f>
        <v>2</v>
      </c>
      <c r="F18" s="23">
        <f>SUM('VITESSEPL sens 1 '!C190:N190)</f>
        <v>0</v>
      </c>
      <c r="G18" s="23">
        <f>SUM('VITESSEPL sens 1 '!C247:N247)</f>
        <v>19</v>
      </c>
      <c r="H18" s="23">
        <f>SUM('VITESSEPL sens 1 '!C305:N305)</f>
        <v>17</v>
      </c>
      <c r="I18" s="24">
        <f>SUM('VITESSEPL sens 1 '!C363:N363)</f>
        <v>20</v>
      </c>
      <c r="J18" s="20">
        <f t="shared" si="0"/>
        <v>102</v>
      </c>
      <c r="K18" s="21">
        <f t="shared" si="1"/>
        <v>104</v>
      </c>
      <c r="V18" s="15">
        <f t="shared" si="3"/>
        <v>20</v>
      </c>
      <c r="W18" s="15">
        <f t="shared" si="2"/>
        <v>0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36</v>
      </c>
      <c r="C19" s="22">
        <f>SUM('VITESSEPL sens 1 '!C20:N20)</f>
        <v>21</v>
      </c>
      <c r="D19" s="23">
        <f>SUM('VITESSEPL sens 1 '!C78:N78)</f>
        <v>24</v>
      </c>
      <c r="E19" s="23">
        <f>SUM('VITESSEPL sens 1 '!C133:N133)</f>
        <v>2</v>
      </c>
      <c r="F19" s="23">
        <f>SUM('VITESSEPL sens 1 '!C191:N191)</f>
        <v>0</v>
      </c>
      <c r="G19" s="23">
        <f>SUM('VITESSEPL sens 1 '!C248:N248)</f>
        <v>24</v>
      </c>
      <c r="H19" s="23">
        <f>SUM('VITESSEPL sens 1 '!C306:N306)</f>
        <v>20</v>
      </c>
      <c r="I19" s="24">
        <f>SUM('VITESSEPL sens 1 '!C364:N364)</f>
        <v>22</v>
      </c>
      <c r="J19" s="20">
        <f t="shared" si="0"/>
        <v>111</v>
      </c>
      <c r="K19" s="21">
        <f t="shared" si="1"/>
        <v>113</v>
      </c>
      <c r="V19" s="15">
        <f t="shared" si="3"/>
        <v>22</v>
      </c>
      <c r="W19" s="15">
        <f t="shared" si="2"/>
        <v>0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37</v>
      </c>
      <c r="C20" s="22">
        <f>SUM('VITESSEPL sens 1 '!C21:N21)</f>
        <v>25</v>
      </c>
      <c r="D20" s="23">
        <f>SUM('VITESSEPL sens 1 '!C79:N79)</f>
        <v>25</v>
      </c>
      <c r="E20" s="23">
        <f>SUM('VITESSEPL sens 1 '!C134:N134)</f>
        <v>0</v>
      </c>
      <c r="F20" s="23">
        <f>SUM('VITESSEPL sens 1 '!C192:N192)</f>
        <v>1</v>
      </c>
      <c r="G20" s="23">
        <f>SUM('VITESSEPL sens 1 '!C249:N249)</f>
        <v>20</v>
      </c>
      <c r="H20" s="23">
        <f>SUM('VITESSEPL sens 1 '!C307:N307)</f>
        <v>23</v>
      </c>
      <c r="I20" s="24">
        <f>SUM('VITESSEPL sens 1 '!C365:N365)</f>
        <v>25</v>
      </c>
      <c r="J20" s="20">
        <f t="shared" si="0"/>
        <v>118</v>
      </c>
      <c r="K20" s="21">
        <f t="shared" si="1"/>
        <v>119</v>
      </c>
      <c r="V20" s="15">
        <f t="shared" si="3"/>
        <v>25</v>
      </c>
      <c r="W20" s="15">
        <f t="shared" si="2"/>
        <v>1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38</v>
      </c>
      <c r="C21" s="22">
        <f>SUM('VITESSEPL sens 1 '!C22:N22)</f>
        <v>17</v>
      </c>
      <c r="D21" s="23">
        <f>SUM('VITESSEPL sens 1 '!C80:N80)</f>
        <v>20</v>
      </c>
      <c r="E21" s="23">
        <f>SUM('VITESSEPL sens 1 '!C135:N135)</f>
        <v>0</v>
      </c>
      <c r="F21" s="23">
        <f>SUM('VITESSEPL sens 1 '!C193:N193)</f>
        <v>1</v>
      </c>
      <c r="G21" s="23">
        <f>SUM('VITESSEPL sens 1 '!C250:N250)</f>
        <v>12</v>
      </c>
      <c r="H21" s="23">
        <f>SUM('VITESSEPL sens 1 '!C308:N308)</f>
        <v>16</v>
      </c>
      <c r="I21" s="24">
        <f>SUM('VITESSEPL sens 1 '!C366:N366)</f>
        <v>25</v>
      </c>
      <c r="J21" s="20">
        <f t="shared" si="0"/>
        <v>90</v>
      </c>
      <c r="K21" s="21">
        <f t="shared" si="1"/>
        <v>91</v>
      </c>
      <c r="V21" s="15">
        <f t="shared" si="3"/>
        <v>25</v>
      </c>
      <c r="W21" s="15">
        <f t="shared" si="2"/>
        <v>1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39</v>
      </c>
      <c r="C22" s="22">
        <f>SUM('VITESSEPL sens 1 '!C23:N23)</f>
        <v>5</v>
      </c>
      <c r="D22" s="23">
        <f>SUM('VITESSEPL sens 1 '!C81:N81)</f>
        <v>4</v>
      </c>
      <c r="E22" s="23">
        <f>SUM('VITESSEPL sens 1 '!C136:N136)</f>
        <v>2</v>
      </c>
      <c r="F22" s="23">
        <f>SUM('VITESSEPL sens 1 '!C194:N194)</f>
        <v>1</v>
      </c>
      <c r="G22" s="23">
        <f>SUM('VITESSEPL sens 1 '!C251:N251)</f>
        <v>13</v>
      </c>
      <c r="H22" s="23">
        <f>SUM('VITESSEPL sens 1 '!C309:N309)</f>
        <v>14</v>
      </c>
      <c r="I22" s="24">
        <f>SUM('VITESSEPL sens 1 '!C367:N367)</f>
        <v>8</v>
      </c>
      <c r="J22" s="20">
        <f t="shared" si="0"/>
        <v>44</v>
      </c>
      <c r="K22" s="21">
        <f t="shared" si="1"/>
        <v>47</v>
      </c>
      <c r="V22" s="15">
        <f t="shared" si="3"/>
        <v>8</v>
      </c>
      <c r="W22" s="15">
        <f t="shared" si="2"/>
        <v>1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40</v>
      </c>
      <c r="C23" s="22">
        <f>SUM('VITESSEPL sens 1 '!C24:N24)</f>
        <v>7</v>
      </c>
      <c r="D23" s="23">
        <f>SUM('VITESSEPL sens 1 '!C82:N82)</f>
        <v>6</v>
      </c>
      <c r="E23" s="23">
        <f>SUM('VITESSEPL sens 1 '!C137:N137)</f>
        <v>1</v>
      </c>
      <c r="F23" s="23">
        <f>SUM('VITESSEPL sens 1 '!C195:N195)</f>
        <v>0</v>
      </c>
      <c r="G23" s="23">
        <f>SUM('VITESSEPL sens 1 '!C252:N252)</f>
        <v>8</v>
      </c>
      <c r="H23" s="23">
        <f>SUM('VITESSEPL sens 1 '!C310:N310)</f>
        <v>6</v>
      </c>
      <c r="I23" s="24">
        <f>SUM('VITESSEPL sens 1 '!C368:N368)</f>
        <v>6</v>
      </c>
      <c r="J23" s="20">
        <f t="shared" si="0"/>
        <v>33</v>
      </c>
      <c r="K23" s="21">
        <f t="shared" si="1"/>
        <v>34</v>
      </c>
      <c r="V23" s="15">
        <f t="shared" si="3"/>
        <v>6</v>
      </c>
      <c r="W23" s="15">
        <f t="shared" si="2"/>
        <v>0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41</v>
      </c>
      <c r="C24" s="22">
        <f>SUM('VITESSEPL sens 1 '!C25:N25)</f>
        <v>4</v>
      </c>
      <c r="D24" s="23">
        <f>SUM('VITESSEPL sens 1 '!C83:N83)</f>
        <v>3</v>
      </c>
      <c r="E24" s="23">
        <f>SUM('VITESSEPL sens 1 '!C138:N138)</f>
        <v>0</v>
      </c>
      <c r="F24" s="23">
        <f>SUM('VITESSEPL sens 1 '!C196:N196)</f>
        <v>0</v>
      </c>
      <c r="G24" s="23">
        <f>SUM('VITESSEPL sens 1 '!C253:N253)</f>
        <v>3</v>
      </c>
      <c r="H24" s="23">
        <f>SUM('VITESSEPL sens 1 '!C311:N311)</f>
        <v>3</v>
      </c>
      <c r="I24" s="24">
        <f>SUM('VITESSEPL sens 1 '!C369:N369)</f>
        <v>5</v>
      </c>
      <c r="J24" s="20">
        <f t="shared" si="0"/>
        <v>18</v>
      </c>
      <c r="K24" s="21">
        <f t="shared" si="1"/>
        <v>18</v>
      </c>
      <c r="V24" s="15">
        <f t="shared" si="3"/>
        <v>5</v>
      </c>
      <c r="W24" s="15">
        <f t="shared" si="2"/>
        <v>0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42</v>
      </c>
      <c r="C25" s="22">
        <f>SUM('VITESSEPL sens 1 '!C26:N26)</f>
        <v>3</v>
      </c>
      <c r="D25" s="23">
        <f>SUM('VITESSEPL sens 1 '!C84:N84)</f>
        <v>2</v>
      </c>
      <c r="E25" s="23">
        <f>SUM('VITESSEPL sens 1 '!C139:N139)</f>
        <v>0</v>
      </c>
      <c r="F25" s="23">
        <f>SUM('VITESSEPL sens 1 '!C197:N197)</f>
        <v>0</v>
      </c>
      <c r="G25" s="23">
        <f>SUM('VITESSEPL sens 1 '!C254:N254)</f>
        <v>1</v>
      </c>
      <c r="H25" s="23">
        <f>SUM('VITESSEPL sens 1 '!C312:N312)</f>
        <v>2</v>
      </c>
      <c r="I25" s="24">
        <f>SUM('VITESSEPL sens 1 '!C370:N370)</f>
        <v>1</v>
      </c>
      <c r="J25" s="20">
        <f t="shared" si="0"/>
        <v>9</v>
      </c>
      <c r="K25" s="21">
        <f t="shared" si="1"/>
        <v>9</v>
      </c>
      <c r="V25" s="15">
        <f t="shared" si="3"/>
        <v>1</v>
      </c>
      <c r="W25" s="15">
        <f t="shared" si="2"/>
        <v>0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75"/>
      <c r="B26" s="76" t="s">
        <v>43</v>
      </c>
      <c r="C26" s="77">
        <f>SUM('VITESSEPL sens 1 '!C27:N27)</f>
        <v>3</v>
      </c>
      <c r="D26" s="78">
        <f>SUM('VITESSEPL sens 1 '!C85:N85)</f>
        <v>2</v>
      </c>
      <c r="E26" s="78">
        <f>SUM('VITESSEPL sens 1 '!C140:N140)</f>
        <v>0</v>
      </c>
      <c r="F26" s="78">
        <f>SUM('VITESSEPL sens 1 '!C198:N198)</f>
        <v>0</v>
      </c>
      <c r="G26" s="78">
        <f>SUM('VITESSEPL sens 1 '!C255:N255)</f>
        <v>2</v>
      </c>
      <c r="H26" s="78">
        <f>SUM('VITESSEPL sens 1 '!C313:N313)</f>
        <v>5</v>
      </c>
      <c r="I26" s="79">
        <f>SUM('VITESSEPL sens 1 '!C371:N371)</f>
        <v>3</v>
      </c>
      <c r="J26" s="80">
        <f t="shared" si="0"/>
        <v>15</v>
      </c>
      <c r="K26" s="81">
        <f t="shared" si="1"/>
        <v>15</v>
      </c>
      <c r="L26" s="4"/>
      <c r="M26" s="4"/>
      <c r="V26" s="82">
        <f t="shared" si="3"/>
        <v>3</v>
      </c>
      <c r="W26" s="82">
        <f t="shared" si="2"/>
        <v>0</v>
      </c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thickBot="1" x14ac:dyDescent="0.3">
      <c r="B27" s="85" t="s">
        <v>44</v>
      </c>
      <c r="C27" s="26">
        <f>SUM('VITESSEPL sens 1 '!C28:N28)</f>
        <v>3</v>
      </c>
      <c r="D27" s="27">
        <f>SUM('VITESSEPL sens 1 '!C86:N86)</f>
        <v>1</v>
      </c>
      <c r="E27" s="27">
        <f>SUM('VITESSEPL sens 1 '!C141:N141)</f>
        <v>0</v>
      </c>
      <c r="F27" s="27">
        <f>SUM('VITESSEPL sens 1 '!C199:N199)</f>
        <v>0</v>
      </c>
      <c r="G27" s="27">
        <f>SUM('VITESSEPL sens 1 '!C256:N256)</f>
        <v>2</v>
      </c>
      <c r="H27" s="27">
        <f>SUM('VITESSEPL sens 1 '!C314:N314)</f>
        <v>1</v>
      </c>
      <c r="I27" s="28">
        <f>SUM('VITESSEPL sens 1 '!C372:N372)</f>
        <v>0</v>
      </c>
      <c r="J27" s="29">
        <f t="shared" si="0"/>
        <v>7</v>
      </c>
      <c r="K27" s="30">
        <f t="shared" si="1"/>
        <v>7</v>
      </c>
      <c r="V27" s="15">
        <f t="shared" si="3"/>
        <v>0</v>
      </c>
      <c r="W27" s="15">
        <f t="shared" si="2"/>
        <v>0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Top="1" x14ac:dyDescent="0.25">
      <c r="B28" s="31"/>
      <c r="C28" s="31"/>
      <c r="D28" s="31"/>
      <c r="E28" s="31"/>
      <c r="F28" s="31"/>
      <c r="G28" s="31"/>
      <c r="H28" s="31"/>
      <c r="I28" s="31"/>
      <c r="J28" s="32"/>
      <c r="K28" s="32"/>
      <c r="V28" s="33">
        <f>IF($C$39=$V$3,X4,IF($D$39=$V$3,Y4,IF($E$39=$V$3,Z4,IF($F$39=$V$3,AA4,IF($G$39=$V$3,AB4,IF($H$39=$V$3,AC4,IF($I$39=$V$3,AD4,FALSE)))))))</f>
        <v>43726</v>
      </c>
      <c r="W28" s="33">
        <f>IF($C$39=$W$3,X4,IF($D$39=$W$3,Y4,IF($E$39=$W$3,Z4,IF($F$39=$W$3,AA4,IF($G$39=$W$3,AB4,IF($H$39=$W$3,AC4,IF($I$39=$W$3,AD4,FALSE)))))))</f>
        <v>43723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5.6" x14ac:dyDescent="0.3">
      <c r="B29" s="34" t="s">
        <v>45</v>
      </c>
      <c r="C29" s="31"/>
      <c r="D29" s="31"/>
      <c r="E29" s="31"/>
      <c r="F29" s="31"/>
      <c r="G29" s="31"/>
      <c r="H29" s="31"/>
      <c r="I29" s="31"/>
      <c r="J29" s="31"/>
      <c r="K29" s="31"/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Bot="1" x14ac:dyDescent="0.3">
      <c r="B30" s="31"/>
      <c r="C30" s="31"/>
      <c r="D30" s="31"/>
      <c r="E30" s="31"/>
      <c r="F30" s="31"/>
      <c r="G30" s="31"/>
      <c r="H30" s="31"/>
      <c r="I30" s="31"/>
      <c r="J30" s="31"/>
      <c r="K30" s="31"/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8" thickTop="1" thickBot="1" x14ac:dyDescent="0.3">
      <c r="B31" s="31"/>
      <c r="C31" s="35">
        <f t="shared" ref="C31:I31" si="4">C3</f>
        <v>43720</v>
      </c>
      <c r="D31" s="12">
        <f t="shared" si="4"/>
        <v>43721</v>
      </c>
      <c r="E31" s="12">
        <f t="shared" si="4"/>
        <v>43722</v>
      </c>
      <c r="F31" s="12">
        <f t="shared" si="4"/>
        <v>43723</v>
      </c>
      <c r="G31" s="12">
        <f t="shared" si="4"/>
        <v>43724</v>
      </c>
      <c r="H31" s="12">
        <f t="shared" si="4"/>
        <v>43725</v>
      </c>
      <c r="I31" s="36">
        <f t="shared" si="4"/>
        <v>43726</v>
      </c>
      <c r="J31" s="37" t="s">
        <v>46</v>
      </c>
      <c r="K31" s="38" t="s">
        <v>47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2" thickTop="1" x14ac:dyDescent="0.25">
      <c r="B32" s="39" t="s">
        <v>161</v>
      </c>
      <c r="C32" s="294">
        <f t="shared" ref="C32:I32" si="5">SUM(C10:C25)</f>
        <v>260</v>
      </c>
      <c r="D32" s="294">
        <f t="shared" si="5"/>
        <v>249</v>
      </c>
      <c r="E32" s="294">
        <f t="shared" si="5"/>
        <v>24</v>
      </c>
      <c r="F32" s="294">
        <f t="shared" si="5"/>
        <v>5</v>
      </c>
      <c r="G32" s="294">
        <f t="shared" si="5"/>
        <v>245</v>
      </c>
      <c r="H32" s="294">
        <f t="shared" si="5"/>
        <v>244</v>
      </c>
      <c r="I32" s="294">
        <f t="shared" si="5"/>
        <v>261</v>
      </c>
      <c r="J32" s="40"/>
      <c r="K32" s="40"/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x14ac:dyDescent="0.25">
      <c r="B33" s="16" t="s">
        <v>48</v>
      </c>
      <c r="C33" s="41">
        <f t="shared" ref="C33:I33" si="6">C39-C32</f>
        <v>25</v>
      </c>
      <c r="D33" s="41">
        <f t="shared" si="6"/>
        <v>24</v>
      </c>
      <c r="E33" s="41">
        <f t="shared" si="6"/>
        <v>16</v>
      </c>
      <c r="F33" s="41">
        <f t="shared" si="6"/>
        <v>0</v>
      </c>
      <c r="G33" s="41">
        <f t="shared" si="6"/>
        <v>11</v>
      </c>
      <c r="H33" s="41">
        <f t="shared" si="6"/>
        <v>23</v>
      </c>
      <c r="I33" s="41">
        <f t="shared" si="6"/>
        <v>26</v>
      </c>
      <c r="J33" s="42">
        <f>SUM(J4:J27)</f>
        <v>1368</v>
      </c>
      <c r="K33" s="42">
        <f>SUM(C39:I39)-J33</f>
        <v>45</v>
      </c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B34" s="16" t="s">
        <v>49</v>
      </c>
      <c r="C34" s="43">
        <f t="shared" ref="C34:I34" si="7">SUM(C4:C27)/24</f>
        <v>11.875</v>
      </c>
      <c r="D34" s="43">
        <f t="shared" si="7"/>
        <v>11.375</v>
      </c>
      <c r="E34" s="43">
        <f t="shared" si="7"/>
        <v>1.6666666666666667</v>
      </c>
      <c r="F34" s="43">
        <f t="shared" si="7"/>
        <v>0.20833333333333334</v>
      </c>
      <c r="G34" s="43">
        <f t="shared" si="7"/>
        <v>10.666666666666666</v>
      </c>
      <c r="H34" s="43">
        <f t="shared" si="7"/>
        <v>11.125</v>
      </c>
      <c r="I34" s="44">
        <f t="shared" si="7"/>
        <v>11.958333333333334</v>
      </c>
      <c r="J34" s="42"/>
      <c r="K34" s="42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x14ac:dyDescent="0.25">
      <c r="B35" s="16" t="s">
        <v>50</v>
      </c>
      <c r="C35" s="41">
        <f t="shared" ref="C35:I35" si="8">MIN(C4:C27)</f>
        <v>0</v>
      </c>
      <c r="D35" s="41">
        <f t="shared" si="8"/>
        <v>0</v>
      </c>
      <c r="E35" s="41">
        <f t="shared" si="8"/>
        <v>0</v>
      </c>
      <c r="F35" s="41">
        <f t="shared" si="8"/>
        <v>0</v>
      </c>
      <c r="G35" s="41">
        <f t="shared" si="8"/>
        <v>0</v>
      </c>
      <c r="H35" s="41">
        <f t="shared" si="8"/>
        <v>1</v>
      </c>
      <c r="I35" s="21">
        <f t="shared" si="8"/>
        <v>0</v>
      </c>
      <c r="J35" s="45">
        <f>J33/J39</f>
        <v>0.96815286624203822</v>
      </c>
      <c r="K35" s="45">
        <f>K33/J39</f>
        <v>3.1847133757961783E-2</v>
      </c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ht="13.2" thickBot="1" x14ac:dyDescent="0.3">
      <c r="B36" s="16" t="s">
        <v>51</v>
      </c>
      <c r="C36" s="41">
        <f t="shared" ref="C36:I36" si="9">MAX(C4:C27)</f>
        <v>28</v>
      </c>
      <c r="D36" s="41">
        <f t="shared" si="9"/>
        <v>25</v>
      </c>
      <c r="E36" s="41">
        <f t="shared" si="9"/>
        <v>5</v>
      </c>
      <c r="F36" s="41">
        <f t="shared" si="9"/>
        <v>1</v>
      </c>
      <c r="G36" s="41">
        <f t="shared" si="9"/>
        <v>24</v>
      </c>
      <c r="H36" s="41">
        <f t="shared" si="9"/>
        <v>24</v>
      </c>
      <c r="I36" s="21">
        <f t="shared" si="9"/>
        <v>26</v>
      </c>
      <c r="J36" s="46"/>
      <c r="K36" s="47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ht="13.8" thickTop="1" thickBot="1" x14ac:dyDescent="0.3">
      <c r="B37" s="16" t="s">
        <v>52</v>
      </c>
      <c r="C37" s="41">
        <f t="shared" ref="C37:I37" si="10">C12</f>
        <v>19</v>
      </c>
      <c r="D37" s="41">
        <f t="shared" si="10"/>
        <v>14</v>
      </c>
      <c r="E37" s="41">
        <f t="shared" si="10"/>
        <v>3</v>
      </c>
      <c r="F37" s="41">
        <f t="shared" si="10"/>
        <v>0</v>
      </c>
      <c r="G37" s="41">
        <f t="shared" si="10"/>
        <v>15</v>
      </c>
      <c r="H37" s="41">
        <f t="shared" si="10"/>
        <v>19</v>
      </c>
      <c r="I37" s="21">
        <f t="shared" si="10"/>
        <v>18</v>
      </c>
      <c r="J37" s="48" t="s">
        <v>53</v>
      </c>
      <c r="K37" s="49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ht="13.8" thickTop="1" thickBot="1" x14ac:dyDescent="0.3">
      <c r="B38" s="16" t="s">
        <v>54</v>
      </c>
      <c r="C38" s="41">
        <f t="shared" ref="C38:I38" si="11">C21</f>
        <v>17</v>
      </c>
      <c r="D38" s="41">
        <f t="shared" si="11"/>
        <v>20</v>
      </c>
      <c r="E38" s="41">
        <f t="shared" si="11"/>
        <v>0</v>
      </c>
      <c r="F38" s="41">
        <f t="shared" si="11"/>
        <v>1</v>
      </c>
      <c r="G38" s="41">
        <f t="shared" si="11"/>
        <v>12</v>
      </c>
      <c r="H38" s="41">
        <f t="shared" si="11"/>
        <v>16</v>
      </c>
      <c r="I38" s="21">
        <f t="shared" si="11"/>
        <v>25</v>
      </c>
      <c r="J38" s="50"/>
      <c r="K38" s="51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ht="14.4" thickTop="1" thickBot="1" x14ac:dyDescent="0.3">
      <c r="B39" s="52" t="s">
        <v>55</v>
      </c>
      <c r="C39" s="53">
        <f t="shared" ref="C39:I39" si="12">SUM(C4:C27)</f>
        <v>285</v>
      </c>
      <c r="D39" s="53">
        <f t="shared" si="12"/>
        <v>273</v>
      </c>
      <c r="E39" s="53">
        <f t="shared" si="12"/>
        <v>40</v>
      </c>
      <c r="F39" s="53">
        <f t="shared" si="12"/>
        <v>5</v>
      </c>
      <c r="G39" s="53">
        <f t="shared" si="12"/>
        <v>256</v>
      </c>
      <c r="H39" s="53">
        <f t="shared" si="12"/>
        <v>267</v>
      </c>
      <c r="I39" s="54">
        <f t="shared" si="12"/>
        <v>287</v>
      </c>
      <c r="J39" s="55">
        <f>SUM(C39:I39)</f>
        <v>1413</v>
      </c>
      <c r="K39" s="56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ht="13.2" thickTop="1" x14ac:dyDescent="0.25"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ht="13.8" x14ac:dyDescent="0.25">
      <c r="B57" s="57" t="s">
        <v>56</v>
      </c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13.8" x14ac:dyDescent="0.25">
      <c r="B58" s="57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x14ac:dyDescent="0.25"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x14ac:dyDescent="0.25"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32.4" x14ac:dyDescent="0.5500000000000000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4"/>
      <c r="M61" s="4"/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x14ac:dyDescent="0.25"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x14ac:dyDescent="0.25"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x14ac:dyDescent="0.25"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x14ac:dyDescent="0.25"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x14ac:dyDescent="0.25"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x14ac:dyDescent="0.25"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x14ac:dyDescent="0.25"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x14ac:dyDescent="0.25"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x14ac:dyDescent="0.25"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x14ac:dyDescent="0.25"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8.25" customHeight="1" x14ac:dyDescent="0.25"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0.75" customHeight="1" x14ac:dyDescent="0.25"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4.5" hidden="1" customHeight="1" x14ac:dyDescent="0.25"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8" x14ac:dyDescent="0.25">
      <c r="B75" s="57" t="s">
        <v>57</v>
      </c>
      <c r="C75" s="5"/>
      <c r="D75" s="5"/>
      <c r="E75" s="363">
        <f>V28</f>
        <v>43726</v>
      </c>
      <c r="F75" s="363"/>
      <c r="G75" s="363"/>
      <c r="H75" s="58"/>
      <c r="I75" s="59">
        <f>V3</f>
        <v>287</v>
      </c>
      <c r="J75" s="59" t="s">
        <v>58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x14ac:dyDescent="0.25"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x14ac:dyDescent="0.25"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x14ac:dyDescent="0.25"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x14ac:dyDescent="0.25"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x14ac:dyDescent="0.25"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x14ac:dyDescent="0.25"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x14ac:dyDescent="0.25"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x14ac:dyDescent="0.25"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x14ac:dyDescent="0.25"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x14ac:dyDescent="0.25"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x14ac:dyDescent="0.25"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x14ac:dyDescent="0.25"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x14ac:dyDescent="0.25"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x14ac:dyDescent="0.25"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x14ac:dyDescent="0.25"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x14ac:dyDescent="0.25"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x14ac:dyDescent="0.25"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x14ac:dyDescent="0.25"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ht="13.8" x14ac:dyDescent="0.25">
      <c r="B95" s="57" t="s">
        <v>59</v>
      </c>
      <c r="E95" s="363">
        <f>W28</f>
        <v>43723</v>
      </c>
      <c r="F95" s="363"/>
      <c r="G95" s="363"/>
      <c r="H95" s="58"/>
      <c r="I95" s="59">
        <f>W3</f>
        <v>5</v>
      </c>
      <c r="J95" s="59" t="s">
        <v>58</v>
      </c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22:36" x14ac:dyDescent="0.25"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22:36" x14ac:dyDescent="0.25"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22:36" x14ac:dyDescent="0.25"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22:36" x14ac:dyDescent="0.25"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22:36" x14ac:dyDescent="0.25"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22:36" x14ac:dyDescent="0.25"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22:36" x14ac:dyDescent="0.25"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22:36" x14ac:dyDescent="0.25"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22:36" x14ac:dyDescent="0.25"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22:36" x14ac:dyDescent="0.25"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22:36" x14ac:dyDescent="0.25"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22:36" ht="13.5" customHeight="1" x14ac:dyDescent="0.25"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22:36" x14ac:dyDescent="0.25"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22:36" x14ac:dyDescent="0.25"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22:36" ht="14.25" customHeight="1" x14ac:dyDescent="0.25"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22:36" x14ac:dyDescent="0.25"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x14ac:dyDescent="0.25"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13.8" x14ac:dyDescent="0.25">
      <c r="B115" s="60" t="s">
        <v>60</v>
      </c>
      <c r="C115" s="61"/>
      <c r="D115" s="61"/>
      <c r="E115" s="61"/>
      <c r="F115" s="61"/>
      <c r="G115" s="61"/>
      <c r="H115" s="61"/>
      <c r="I115" s="61"/>
      <c r="J115" s="61"/>
      <c r="K115" s="61"/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ht="4.5" customHeight="1" x14ac:dyDescent="0.25"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x14ac:dyDescent="0.25"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x14ac:dyDescent="0.25"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V126" s="4"/>
      <c r="W126" s="4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2:36" x14ac:dyDescent="0.25">
      <c r="V129" s="4"/>
      <c r="W129" s="4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2:36" x14ac:dyDescent="0.25">
      <c r="V130" s="4"/>
      <c r="W130" s="4">
        <v>6</v>
      </c>
      <c r="X130" s="86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2:36" x14ac:dyDescent="0.25"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2:36" x14ac:dyDescent="0.25"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2:36" x14ac:dyDescent="0.25"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2:36" x14ac:dyDescent="0.25"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2:36" x14ac:dyDescent="0.25"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2:36" x14ac:dyDescent="0.25"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2:36" x14ac:dyDescent="0.25"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2:36" x14ac:dyDescent="0.25"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2:36" x14ac:dyDescent="0.25"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2:36" x14ac:dyDescent="0.25"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2:36" x14ac:dyDescent="0.25"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2:36" x14ac:dyDescent="0.25"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2:36" x14ac:dyDescent="0.25"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2:36" x14ac:dyDescent="0.25"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2:36" x14ac:dyDescent="0.25"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2:36" x14ac:dyDescent="0.25"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2:36" x14ac:dyDescent="0.25"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2:36" x14ac:dyDescent="0.25"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2:36" x14ac:dyDescent="0.25"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2:36" x14ac:dyDescent="0.25">
      <c r="V150" s="4"/>
      <c r="W150" s="4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2:36" x14ac:dyDescent="0.25"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2:36" x14ac:dyDescent="0.25"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2:36" x14ac:dyDescent="0.25">
      <c r="V153" s="4"/>
      <c r="W153" s="4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2:36" x14ac:dyDescent="0.25">
      <c r="V154" s="4"/>
      <c r="W154" s="4">
        <v>7</v>
      </c>
      <c r="X154" s="86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2:36" x14ac:dyDescent="0.25"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2:36" x14ac:dyDescent="0.25"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2:36" x14ac:dyDescent="0.25"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2:36" x14ac:dyDescent="0.25"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2:36" ht="8.25" customHeight="1" x14ac:dyDescent="0.25"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2:36" x14ac:dyDescent="0.25"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2:36" x14ac:dyDescent="0.25"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2:36" x14ac:dyDescent="0.25"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2:36" x14ac:dyDescent="0.25"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2:36" x14ac:dyDescent="0.25"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2:36" x14ac:dyDescent="0.25"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2:36" x14ac:dyDescent="0.25"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2:36" x14ac:dyDescent="0.25"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2:36" x14ac:dyDescent="0.25"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2:36" x14ac:dyDescent="0.25"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2:36" x14ac:dyDescent="0.25"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2:36" x14ac:dyDescent="0.25"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2:36" x14ac:dyDescent="0.25"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2:36" x14ac:dyDescent="0.25"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2:36" x14ac:dyDescent="0.25"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2:36" x14ac:dyDescent="0.25"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2:36" x14ac:dyDescent="0.25"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2:36" x14ac:dyDescent="0.25"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2:36" x14ac:dyDescent="0.25"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2:36" x14ac:dyDescent="0.25"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2:36" x14ac:dyDescent="0.25"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2:36" x14ac:dyDescent="0.25"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2:36" x14ac:dyDescent="0.25"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2:36" x14ac:dyDescent="0.25"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2:36" x14ac:dyDescent="0.25"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2:36" x14ac:dyDescent="0.25"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2:36" x14ac:dyDescent="0.25"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2:36" x14ac:dyDescent="0.25"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2:36" x14ac:dyDescent="0.25"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2:36" x14ac:dyDescent="0.25"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2:36" x14ac:dyDescent="0.25"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2:36" x14ac:dyDescent="0.25"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2:36" x14ac:dyDescent="0.25"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2:36" x14ac:dyDescent="0.25"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2:36" x14ac:dyDescent="0.25"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2:36" x14ac:dyDescent="0.25"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2:36" x14ac:dyDescent="0.25"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2:36" x14ac:dyDescent="0.25"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2:36" x14ac:dyDescent="0.25"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2:36" x14ac:dyDescent="0.25"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2:36" x14ac:dyDescent="0.25"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2:36" x14ac:dyDescent="0.25"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2:36" x14ac:dyDescent="0.25"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2:36" x14ac:dyDescent="0.25"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2:36" x14ac:dyDescent="0.25"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2:36" ht="7.5" customHeight="1" x14ac:dyDescent="0.25"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2:36" ht="8.25" customHeight="1" x14ac:dyDescent="0.25"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2:36" x14ac:dyDescent="0.25"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2:36" x14ac:dyDescent="0.25"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22:36" x14ac:dyDescent="0.25"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22:36" x14ac:dyDescent="0.25"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22:36" x14ac:dyDescent="0.25"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22:36" x14ac:dyDescent="0.25"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22:36" x14ac:dyDescent="0.25"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22:36" x14ac:dyDescent="0.25"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22:36" x14ac:dyDescent="0.25"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22:36" x14ac:dyDescent="0.25"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22:36" x14ac:dyDescent="0.25"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22:36" x14ac:dyDescent="0.25"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22:36" x14ac:dyDescent="0.25"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22:36" x14ac:dyDescent="0.25"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22:36" x14ac:dyDescent="0.25"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22:36" x14ac:dyDescent="0.25"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22:36" x14ac:dyDescent="0.25"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22:36" x14ac:dyDescent="0.25"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2:36" x14ac:dyDescent="0.25"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2:36" x14ac:dyDescent="0.25"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2:36" x14ac:dyDescent="0.25"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2:36" x14ac:dyDescent="0.25"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2:36" x14ac:dyDescent="0.25"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2:36" ht="3" customHeight="1" x14ac:dyDescent="0.25"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2:36" x14ac:dyDescent="0.25"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2:36" x14ac:dyDescent="0.25"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2:36" x14ac:dyDescent="0.25"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2:36" x14ac:dyDescent="0.25"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2:36" x14ac:dyDescent="0.25"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2:36" x14ac:dyDescent="0.25"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2:36" x14ac:dyDescent="0.25"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2:36" x14ac:dyDescent="0.25"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2:36" x14ac:dyDescent="0.25"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2:36" x14ac:dyDescent="0.25"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2:36" x14ac:dyDescent="0.25"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2:36" x14ac:dyDescent="0.25"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2:36" x14ac:dyDescent="0.25"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2:36" x14ac:dyDescent="0.25"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2:36" x14ac:dyDescent="0.25"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2:36" x14ac:dyDescent="0.25"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2:36" x14ac:dyDescent="0.25"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2:36" x14ac:dyDescent="0.25"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2:36" x14ac:dyDescent="0.25"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2:36" x14ac:dyDescent="0.25"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2:36" x14ac:dyDescent="0.25"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2:36" x14ac:dyDescent="0.25"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2:36" x14ac:dyDescent="0.25"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2:36" x14ac:dyDescent="0.25"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2:36" x14ac:dyDescent="0.25"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2:36" x14ac:dyDescent="0.25"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2:36" x14ac:dyDescent="0.25"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2:36" x14ac:dyDescent="0.25"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2:36" x14ac:dyDescent="0.25"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2:36" x14ac:dyDescent="0.25"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2:36" x14ac:dyDescent="0.25"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2:36" x14ac:dyDescent="0.25"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2:36" x14ac:dyDescent="0.25"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2:36" ht="5.25" customHeight="1" x14ac:dyDescent="0.25"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2:36" x14ac:dyDescent="0.25"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2:36" x14ac:dyDescent="0.25"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2:36" x14ac:dyDescent="0.25"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2:36" x14ac:dyDescent="0.25"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2:36" x14ac:dyDescent="0.25"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2:36" x14ac:dyDescent="0.25"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2:36" x14ac:dyDescent="0.25"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2:36" x14ac:dyDescent="0.25"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2:36" x14ac:dyDescent="0.25"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2:36" x14ac:dyDescent="0.25"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2:36" x14ac:dyDescent="0.25"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2:36" x14ac:dyDescent="0.25"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2:36" x14ac:dyDescent="0.25"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2:36" x14ac:dyDescent="0.25"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2:36" x14ac:dyDescent="0.25"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2:36" ht="12.75" customHeight="1" x14ac:dyDescent="0.25"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2:36" ht="12.75" customHeight="1" x14ac:dyDescent="0.25"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2:36" ht="12.75" customHeight="1" x14ac:dyDescent="0.25"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2:36" ht="12.75" customHeight="1" x14ac:dyDescent="0.25"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2:36" ht="12.75" customHeight="1" x14ac:dyDescent="0.25"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2:36" ht="12.75" customHeight="1" x14ac:dyDescent="0.25"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2:36" ht="12.75" customHeight="1" x14ac:dyDescent="0.25"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2:36" ht="3.75" customHeight="1" x14ac:dyDescent="0.25"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2:36" ht="4.5" customHeight="1" x14ac:dyDescent="0.25"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2:36" ht="12.75" customHeight="1" x14ac:dyDescent="0.25"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2:36" ht="12.75" customHeight="1" x14ac:dyDescent="0.25"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2:36" ht="12.75" customHeight="1" x14ac:dyDescent="0.25"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2:36" ht="12.75" customHeight="1" x14ac:dyDescent="0.25"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2:36" ht="12.75" customHeight="1" x14ac:dyDescent="0.25"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2:36" ht="12.75" customHeight="1" x14ac:dyDescent="0.25"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2:36" ht="12.75" customHeight="1" x14ac:dyDescent="0.25"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2:36" ht="12.75" customHeight="1" x14ac:dyDescent="0.25"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2:36" ht="12.75" customHeight="1" x14ac:dyDescent="0.25"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2:36" ht="12.75" customHeight="1" x14ac:dyDescent="0.25"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2:36" ht="12.75" customHeight="1" x14ac:dyDescent="0.25"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2:36" ht="12.75" customHeight="1" x14ac:dyDescent="0.25"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2:36" ht="12.75" customHeight="1" x14ac:dyDescent="0.25"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2:36" ht="12.75" customHeight="1" x14ac:dyDescent="0.25"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2:36" ht="12.75" customHeight="1" x14ac:dyDescent="0.25"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2:36" ht="12.75" customHeight="1" x14ac:dyDescent="0.25"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2:36" ht="12.75" customHeight="1" x14ac:dyDescent="0.25"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2:36" ht="12.75" customHeight="1" x14ac:dyDescent="0.25"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2:36" ht="12.75" customHeight="1" x14ac:dyDescent="0.25"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2:36" ht="12.75" customHeight="1" x14ac:dyDescent="0.25"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2:36" ht="12.75" customHeight="1" x14ac:dyDescent="0.25"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2:36" ht="12.75" customHeight="1" x14ac:dyDescent="0.25"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2:36" ht="12.75" customHeight="1" x14ac:dyDescent="0.25"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2:36" ht="12.75" customHeight="1" x14ac:dyDescent="0.25"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2:36" ht="12.75" customHeight="1" x14ac:dyDescent="0.25"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2:36" ht="12.75" customHeight="1" x14ac:dyDescent="0.25"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2:36" ht="12.75" customHeight="1" x14ac:dyDescent="0.25"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2:36" ht="12.75" customHeight="1" x14ac:dyDescent="0.25"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2:36" ht="12.75" customHeight="1" x14ac:dyDescent="0.25"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2:36" ht="12.75" customHeight="1" x14ac:dyDescent="0.25"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2:36" ht="12.75" customHeight="1" x14ac:dyDescent="0.25"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2:36" ht="12.75" customHeight="1" x14ac:dyDescent="0.25"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2:36" ht="12.75" customHeight="1" x14ac:dyDescent="0.25"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2:36" ht="7.5" customHeight="1" x14ac:dyDescent="0.25"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2:36" ht="12.75" customHeight="1" x14ac:dyDescent="0.25"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2:36" ht="12.75" customHeight="1" x14ac:dyDescent="0.25"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2:36" ht="12.75" customHeight="1" x14ac:dyDescent="0.25"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2:36" ht="12.75" customHeight="1" x14ac:dyDescent="0.25"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2:36" ht="12.75" customHeight="1" x14ac:dyDescent="0.25"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2:36" ht="12.75" customHeight="1" x14ac:dyDescent="0.25"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2:36" ht="12.75" customHeight="1" x14ac:dyDescent="0.25"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2:36" ht="12.75" customHeight="1" x14ac:dyDescent="0.25"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2:36" ht="12.75" customHeight="1" x14ac:dyDescent="0.25"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2:36" ht="12.75" customHeight="1" x14ac:dyDescent="0.25"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2:36" ht="12.75" customHeight="1" x14ac:dyDescent="0.25"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2:36" ht="12.75" customHeight="1" x14ac:dyDescent="0.25"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2:36" ht="12.75" customHeight="1" x14ac:dyDescent="0.25"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2:36" ht="12.75" customHeight="1" x14ac:dyDescent="0.25"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2:36" ht="12.75" customHeight="1" x14ac:dyDescent="0.25"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2:36" ht="12.75" customHeight="1" x14ac:dyDescent="0.25"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2:36" ht="12.75" customHeight="1" x14ac:dyDescent="0.25"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2:36" ht="12.75" customHeight="1" x14ac:dyDescent="0.25"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2:36" ht="12.75" customHeight="1" x14ac:dyDescent="0.25"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2:36" ht="12.75" customHeight="1" x14ac:dyDescent="0.25"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2:36" ht="12.75" customHeight="1" x14ac:dyDescent="0.25"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2:36" ht="12.75" customHeight="1" x14ac:dyDescent="0.25"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2:36" ht="12.75" customHeight="1" x14ac:dyDescent="0.25"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2:36" ht="1.5" customHeight="1" x14ac:dyDescent="0.25"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2:36" ht="12.75" customHeight="1" x14ac:dyDescent="0.25"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2:36" ht="12.75" customHeight="1" x14ac:dyDescent="0.25"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2:36" ht="12.75" customHeight="1" x14ac:dyDescent="0.25"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2:36" ht="12.75" customHeight="1" x14ac:dyDescent="0.25"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2:36" ht="12.75" customHeight="1" x14ac:dyDescent="0.25"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2:36" ht="12.75" customHeight="1" x14ac:dyDescent="0.25"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2:36" ht="12.75" customHeight="1" x14ac:dyDescent="0.25"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2:36" ht="12.75" customHeight="1" x14ac:dyDescent="0.25"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2:36" ht="12.75" customHeight="1" x14ac:dyDescent="0.25"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2:36" ht="12.75" customHeight="1" x14ac:dyDescent="0.25"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2:36" ht="12.75" customHeight="1" x14ac:dyDescent="0.25"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2:36" ht="12.75" customHeight="1" x14ac:dyDescent="0.25"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2:36" ht="12.75" customHeight="1" x14ac:dyDescent="0.25"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2:36" ht="12.75" customHeight="1" x14ac:dyDescent="0.25"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2:36" ht="12.75" customHeight="1" x14ac:dyDescent="0.25"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2:36" ht="12.75" customHeight="1" x14ac:dyDescent="0.25"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2:36" ht="12.75" customHeight="1" x14ac:dyDescent="0.25"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2:36" ht="12.75" customHeight="1" x14ac:dyDescent="0.25"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2:36" ht="12.75" customHeight="1" x14ac:dyDescent="0.25"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2:36" ht="12.75" customHeight="1" x14ac:dyDescent="0.25"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2:36" ht="12.75" customHeight="1" x14ac:dyDescent="0.25"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2:36" ht="12.75" customHeight="1" x14ac:dyDescent="0.25"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2:36" ht="12.75" customHeight="1" x14ac:dyDescent="0.25"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2:36" ht="12.75" customHeight="1" x14ac:dyDescent="0.25"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2:36" ht="12.75" customHeight="1" x14ac:dyDescent="0.25"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2:36" ht="12.75" customHeight="1" x14ac:dyDescent="0.25"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2:36" ht="12.75" customHeight="1" x14ac:dyDescent="0.25"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2:36" ht="12.75" customHeight="1" x14ac:dyDescent="0.25"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2:36" ht="12.75" customHeight="1" x14ac:dyDescent="0.25"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2:36" ht="12.75" customHeight="1" x14ac:dyDescent="0.25"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2:36" ht="12.75" customHeight="1" x14ac:dyDescent="0.25"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2:36" ht="12.75" customHeight="1" x14ac:dyDescent="0.25"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2:36" ht="8.25" customHeight="1" x14ac:dyDescent="0.25"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2:36" ht="12.75" customHeight="1" x14ac:dyDescent="0.25"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2:36" ht="12.75" customHeight="1" x14ac:dyDescent="0.25"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2:36" ht="12.75" customHeight="1" x14ac:dyDescent="0.25"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2:36" ht="12.75" customHeight="1" x14ac:dyDescent="0.25"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2:36" ht="12.75" customHeight="1" x14ac:dyDescent="0.25"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22:36" ht="12.75" customHeight="1" x14ac:dyDescent="0.25"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22:36" ht="12.75" customHeight="1" x14ac:dyDescent="0.25"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22:36" ht="12.75" customHeight="1" x14ac:dyDescent="0.25"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22:36" ht="12.75" customHeight="1" x14ac:dyDescent="0.25"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22:36" ht="12.75" customHeight="1" x14ac:dyDescent="0.25"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22:36" ht="12.75" customHeight="1" x14ac:dyDescent="0.25"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22:36" ht="12.75" customHeight="1" x14ac:dyDescent="0.25"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22:36" ht="12.75" customHeight="1" x14ac:dyDescent="0.25"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22:36" ht="12.75" customHeight="1" x14ac:dyDescent="0.25"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22:36" ht="12.75" customHeight="1" x14ac:dyDescent="0.25"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22:36" ht="12.75" customHeight="1" x14ac:dyDescent="0.25"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22:36" ht="12.75" customHeight="1" x14ac:dyDescent="0.25"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22:36" ht="12.75" customHeight="1" x14ac:dyDescent="0.25"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22:36" ht="12.75" customHeight="1" x14ac:dyDescent="0.25"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22:36" ht="12.75" customHeight="1" x14ac:dyDescent="0.25"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22:36" ht="12.75" customHeight="1" x14ac:dyDescent="0.25"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2:36" ht="12.75" customHeight="1" x14ac:dyDescent="0.25"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2:36" ht="12.75" customHeight="1" x14ac:dyDescent="0.25"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2:36" ht="12.75" customHeight="1" x14ac:dyDescent="0.25"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2:36" ht="3.75" customHeight="1" x14ac:dyDescent="0.25"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2:36" ht="12.75" customHeight="1" x14ac:dyDescent="0.25"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2:36" ht="12.75" customHeight="1" x14ac:dyDescent="0.25"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2:36" ht="12.75" customHeight="1" x14ac:dyDescent="0.25"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2:36" ht="12.75" customHeight="1" x14ac:dyDescent="0.25"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2:36" ht="12.75" customHeight="1" x14ac:dyDescent="0.25"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2:36" ht="12.75" customHeight="1" x14ac:dyDescent="0.25"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2:36" ht="12.75" customHeight="1" x14ac:dyDescent="0.25"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2:36" ht="12.75" customHeight="1" x14ac:dyDescent="0.25"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2:36" ht="12.75" customHeight="1" x14ac:dyDescent="0.25"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2:36" ht="12.75" customHeight="1" x14ac:dyDescent="0.25"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2:36" ht="12.75" customHeight="1" x14ac:dyDescent="0.25"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2:36" ht="12.75" customHeight="1" x14ac:dyDescent="0.25"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2:36" ht="12.75" customHeight="1" x14ac:dyDescent="0.25"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2:36" ht="12.75" customHeight="1" x14ac:dyDescent="0.25"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2:36" ht="12.75" customHeight="1" x14ac:dyDescent="0.25"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2:36" ht="12.75" customHeight="1" x14ac:dyDescent="0.25"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2:36" ht="12.75" customHeight="1" x14ac:dyDescent="0.25"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2:36" ht="12.75" customHeight="1" x14ac:dyDescent="0.25"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2:36" ht="12.75" customHeight="1" x14ac:dyDescent="0.25"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2:36" ht="12.75" customHeight="1" x14ac:dyDescent="0.25"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22:36" ht="12.75" customHeight="1" x14ac:dyDescent="0.25"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22:36" ht="12.75" customHeight="1" x14ac:dyDescent="0.25"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22:36" ht="12.75" customHeight="1" x14ac:dyDescent="0.25"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22:36" ht="12.75" customHeight="1" x14ac:dyDescent="0.25"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</row>
    <row r="429" spans="22:36" ht="12.75" customHeight="1" x14ac:dyDescent="0.25"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2:36" ht="12.75" customHeight="1" x14ac:dyDescent="0.25"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2:36" ht="12.75" customHeight="1" x14ac:dyDescent="0.25"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2:36" ht="12.75" customHeight="1" x14ac:dyDescent="0.25"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2:35" ht="12.75" customHeight="1" x14ac:dyDescent="0.25"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2:35" ht="12.75" customHeight="1" x14ac:dyDescent="0.25"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2:35" ht="12.75" customHeight="1" x14ac:dyDescent="0.25"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2:35" ht="12.75" customHeight="1" x14ac:dyDescent="0.25"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2:35" ht="7.5" customHeight="1" x14ac:dyDescent="0.25"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2:35" ht="6.75" customHeight="1" x14ac:dyDescent="0.25"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2:35" ht="12.75" customHeight="1" x14ac:dyDescent="0.25"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2:35" ht="12.75" customHeight="1" x14ac:dyDescent="0.25"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2:35" ht="12.75" customHeight="1" x14ac:dyDescent="0.25"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2:35" ht="12.75" customHeight="1" x14ac:dyDescent="0.25"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2:35" ht="12.75" customHeight="1" x14ac:dyDescent="0.25"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2:35" ht="12.75" customHeight="1" x14ac:dyDescent="0.25"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2:35" ht="12.75" customHeight="1" x14ac:dyDescent="0.25"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2:35" ht="12.75" customHeight="1" x14ac:dyDescent="0.25"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2:35" ht="12.75" customHeight="1" x14ac:dyDescent="0.25"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2:35" ht="12.75" customHeight="1" x14ac:dyDescent="0.25"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2:35" ht="12.75" customHeight="1" x14ac:dyDescent="0.25"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2:35" ht="12.75" customHeight="1" x14ac:dyDescent="0.25"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2:35" ht="12.75" customHeight="1" x14ac:dyDescent="0.25"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2:35" ht="12.75" customHeight="1" x14ac:dyDescent="0.25"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2:35" ht="12.75" customHeight="1" x14ac:dyDescent="0.25"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2:35" ht="12.75" customHeight="1" x14ac:dyDescent="0.25"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2:35" ht="12.75" customHeight="1" x14ac:dyDescent="0.25"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2:35" ht="12.75" customHeight="1" x14ac:dyDescent="0.25"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2:35" ht="12.75" customHeight="1" x14ac:dyDescent="0.25"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2:35" ht="12.75" customHeight="1" x14ac:dyDescent="0.25"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2:35" ht="12.75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2:35" ht="9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2:35" ht="8.25" customHeight="1" x14ac:dyDescent="0.25"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2:35" ht="12.75" customHeight="1" x14ac:dyDescent="0.25"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2:35" ht="12.75" customHeight="1" x14ac:dyDescent="0.25"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2:35" ht="12.75" customHeight="1" x14ac:dyDescent="0.25"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2:35" ht="12.75" customHeight="1" x14ac:dyDescent="0.25"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2:35" ht="12.75" customHeight="1" x14ac:dyDescent="0.25"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2:35" ht="12.75" customHeight="1" x14ac:dyDescent="0.25"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2:35" ht="12.75" customHeight="1" x14ac:dyDescent="0.25"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2:35" ht="12.75" customHeight="1" x14ac:dyDescent="0.25"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2:35" ht="12.75" customHeight="1" x14ac:dyDescent="0.25"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2:35" ht="12.75" customHeight="1" x14ac:dyDescent="0.25"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2:35" ht="12.75" customHeight="1" x14ac:dyDescent="0.25"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2:35" ht="12.75" customHeight="1" x14ac:dyDescent="0.25"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2:35" ht="12.75" customHeight="1" x14ac:dyDescent="0.25"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2:35" ht="12.75" customHeight="1" x14ac:dyDescent="0.25"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2:35" ht="12.75" customHeight="1" x14ac:dyDescent="0.25"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2:35" ht="12.75" customHeight="1" x14ac:dyDescent="0.25"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2:35" ht="12.75" customHeight="1" x14ac:dyDescent="0.25"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2:35" ht="12.75" customHeight="1" x14ac:dyDescent="0.25"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2:35" ht="12.75" customHeight="1" x14ac:dyDescent="0.25"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2:35" ht="12.75" customHeight="1" x14ac:dyDescent="0.25"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2:35" ht="12.75" customHeight="1" x14ac:dyDescent="0.25"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2:35" ht="12.75" customHeight="1" x14ac:dyDescent="0.25"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2:35" ht="12.75" customHeight="1" x14ac:dyDescent="0.25"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2:35" ht="12.75" customHeight="1" x14ac:dyDescent="0.25"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2:35" ht="12.75" customHeight="1" x14ac:dyDescent="0.25"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2:35" ht="12.75" customHeight="1" x14ac:dyDescent="0.25"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2:35" ht="12.75" customHeight="1" x14ac:dyDescent="0.25"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2:35" ht="12.75" customHeight="1" x14ac:dyDescent="0.25"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2:35" ht="12.75" customHeight="1" x14ac:dyDescent="0.25"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2:35" ht="12.75" customHeight="1" x14ac:dyDescent="0.25"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2:35" ht="12.75" customHeight="1" x14ac:dyDescent="0.25"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2:35" ht="12.75" customHeight="1" x14ac:dyDescent="0.25"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2:35" ht="12.75" customHeight="1" x14ac:dyDescent="0.25"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2:35" ht="7.5" customHeight="1" x14ac:dyDescent="0.25"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2:35" ht="12.75" customHeight="1" x14ac:dyDescent="0.25"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2:35" ht="12.75" customHeight="1" x14ac:dyDescent="0.25"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2:35" ht="12.75" customHeight="1" x14ac:dyDescent="0.25"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2:35" ht="12.75" customHeight="1" x14ac:dyDescent="0.25"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2:35" ht="12.75" customHeight="1" x14ac:dyDescent="0.25"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2:35" ht="12.75" customHeight="1" x14ac:dyDescent="0.25"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2:35" ht="12.75" customHeight="1" x14ac:dyDescent="0.25"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2:35" ht="12.75" customHeight="1" x14ac:dyDescent="0.25"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2:35" ht="12.75" customHeight="1" x14ac:dyDescent="0.25"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2:35" ht="12.75" customHeight="1" x14ac:dyDescent="0.25"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2:35" ht="12.75" customHeight="1" x14ac:dyDescent="0.25"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2:35" ht="12.75" customHeight="1" x14ac:dyDescent="0.25"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2:35" ht="12.75" customHeight="1" x14ac:dyDescent="0.25"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2:35" ht="12.75" customHeight="1" x14ac:dyDescent="0.25"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2:35" ht="12.75" customHeight="1" x14ac:dyDescent="0.25"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2:35" ht="12.75" customHeight="1" x14ac:dyDescent="0.25"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2:35" ht="12.75" customHeight="1" x14ac:dyDescent="0.25"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2:35" ht="12.75" customHeight="1" x14ac:dyDescent="0.25"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2:35" ht="12.75" customHeight="1" x14ac:dyDescent="0.25"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2:35" ht="12.75" customHeight="1" x14ac:dyDescent="0.25"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2:35" ht="12.75" customHeight="1" x14ac:dyDescent="0.25"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2:35" ht="12.75" customHeight="1" x14ac:dyDescent="0.25"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2:35" ht="12.75" customHeight="1" x14ac:dyDescent="0.25"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2:35" ht="4.5" customHeight="1" x14ac:dyDescent="0.25"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2:35" ht="12.75" customHeight="1" x14ac:dyDescent="0.25"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2:35" ht="12.75" customHeight="1" x14ac:dyDescent="0.25"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2:35" ht="12.75" customHeight="1" x14ac:dyDescent="0.25"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2:35" ht="12.75" customHeight="1" x14ac:dyDescent="0.25"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2:35" ht="12.75" customHeight="1" x14ac:dyDescent="0.25"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2:35" ht="12.75" customHeight="1" x14ac:dyDescent="0.25"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2:35" ht="12.75" customHeight="1" x14ac:dyDescent="0.25"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2:35" ht="12.75" customHeight="1" x14ac:dyDescent="0.25"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2:35" ht="12.75" customHeight="1" x14ac:dyDescent="0.25"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2:35" ht="12.75" customHeight="1" x14ac:dyDescent="0.25"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2:35" ht="12.75" customHeight="1" x14ac:dyDescent="0.25"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2:35" ht="12.75" customHeight="1" x14ac:dyDescent="0.25"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2:35" ht="12.75" customHeight="1" x14ac:dyDescent="0.25"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2:35" ht="12.75" customHeight="1" x14ac:dyDescent="0.25"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2:35" ht="12.75" customHeight="1" x14ac:dyDescent="0.25"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2:35" ht="12.75" customHeight="1" x14ac:dyDescent="0.25"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2:35" ht="12.75" customHeight="1" x14ac:dyDescent="0.25"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2:35" ht="12.75" customHeight="1" x14ac:dyDescent="0.25"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2:35" ht="12.75" customHeight="1" x14ac:dyDescent="0.25"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2:35" ht="12.75" customHeight="1" x14ac:dyDescent="0.25"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2:35" ht="12.75" customHeight="1" x14ac:dyDescent="0.25"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2:35" ht="12.75" customHeight="1" x14ac:dyDescent="0.25"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2:35" ht="12.75" customHeight="1" x14ac:dyDescent="0.25"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2:35" ht="12.75" customHeight="1" x14ac:dyDescent="0.25"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2:35" ht="12.75" customHeight="1" x14ac:dyDescent="0.25"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2:35" ht="12.75" customHeight="1" x14ac:dyDescent="0.25"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2:35" ht="12.75" customHeight="1" x14ac:dyDescent="0.25"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2:35" ht="12.75" customHeight="1" x14ac:dyDescent="0.25"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2:35" ht="12.75" customHeight="1" x14ac:dyDescent="0.25"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2:35" ht="12.75" customHeight="1" x14ac:dyDescent="0.25"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2:35" ht="12.75" customHeight="1" x14ac:dyDescent="0.25"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2:35" ht="12.75" customHeight="1" x14ac:dyDescent="0.25"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2:35" ht="8.25" customHeight="1" x14ac:dyDescent="0.25"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2:35" ht="5.25" customHeight="1" x14ac:dyDescent="0.25"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2:35" ht="12.75" customHeight="1" x14ac:dyDescent="0.25"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2:35" ht="12.75" customHeight="1" x14ac:dyDescent="0.25"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2:35" ht="12.75" customHeight="1" x14ac:dyDescent="0.25"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2:35" ht="12.75" customHeight="1" x14ac:dyDescent="0.25"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2:35" ht="12.75" customHeight="1" x14ac:dyDescent="0.25"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2:35" ht="12.75" customHeight="1" x14ac:dyDescent="0.25"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2:35" ht="12.75" customHeight="1" x14ac:dyDescent="0.25"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2:35" ht="12.75" customHeight="1" x14ac:dyDescent="0.25"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2:35" ht="12.75" customHeight="1" x14ac:dyDescent="0.25"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2:35" ht="12.75" customHeight="1" x14ac:dyDescent="0.25"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2:35" ht="12.75" customHeight="1" x14ac:dyDescent="0.25"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2:35" ht="12.75" customHeight="1" x14ac:dyDescent="0.25"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2:35" ht="12.75" customHeight="1" x14ac:dyDescent="0.25"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2:35" ht="12.75" customHeight="1" x14ac:dyDescent="0.25"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2:35" ht="12.75" customHeight="1" x14ac:dyDescent="0.25"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2:35" ht="12.75" customHeight="1" x14ac:dyDescent="0.25"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2:35" ht="12.75" customHeight="1" x14ac:dyDescent="0.25"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2:35" ht="12.75" customHeight="1" x14ac:dyDescent="0.25"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2:35" ht="12.75" customHeight="1" x14ac:dyDescent="0.25"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2:35" ht="12.75" customHeight="1" x14ac:dyDescent="0.25"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2:35" ht="12.75" customHeight="1" x14ac:dyDescent="0.25"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2:35" ht="12.75" customHeight="1" x14ac:dyDescent="0.25"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2:35" ht="12.75" customHeight="1" x14ac:dyDescent="0.25"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2:35" ht="12.75" hidden="1" customHeight="1" x14ac:dyDescent="0.25"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2:35" ht="12.75" customHeight="1" x14ac:dyDescent="0.25"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2:35" ht="12.75" customHeight="1" x14ac:dyDescent="0.25"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2:35" ht="12.75" customHeight="1" x14ac:dyDescent="0.25"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2:35" ht="12.75" customHeight="1" x14ac:dyDescent="0.25"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2:35" ht="12.75" customHeight="1" x14ac:dyDescent="0.25"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2:35" ht="12.75" customHeight="1" x14ac:dyDescent="0.25"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2:35" ht="12.75" customHeight="1" x14ac:dyDescent="0.25"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2:35" ht="12.75" customHeight="1" x14ac:dyDescent="0.25"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2:35" ht="12.75" customHeight="1" x14ac:dyDescent="0.25"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2:35" ht="12.75" customHeight="1" x14ac:dyDescent="0.25"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2:35" ht="12.75" customHeight="1" x14ac:dyDescent="0.25"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2:35" ht="12.75" customHeight="1" x14ac:dyDescent="0.25"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2:35" ht="12.75" customHeight="1" x14ac:dyDescent="0.25"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2:35" ht="12.75" customHeight="1" x14ac:dyDescent="0.25"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2:35" ht="12.75" customHeight="1" x14ac:dyDescent="0.25"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2:35" ht="12.75" customHeight="1" x14ac:dyDescent="0.25"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2:35" ht="12.75" customHeight="1" x14ac:dyDescent="0.25"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2:35" ht="12.75" customHeight="1" x14ac:dyDescent="0.25"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2:35" ht="12.75" customHeight="1" x14ac:dyDescent="0.25"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2:35" ht="12.75" customHeight="1" x14ac:dyDescent="0.25"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2:35" ht="12.75" customHeight="1" x14ac:dyDescent="0.25"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2:35" ht="12.75" customHeight="1" x14ac:dyDescent="0.25"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2:35" ht="12.75" customHeight="1" x14ac:dyDescent="0.25"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2:35" ht="12.75" customHeight="1" x14ac:dyDescent="0.25"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2:35" ht="12.75" customHeight="1" x14ac:dyDescent="0.25"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2:35" ht="12.75" customHeight="1" x14ac:dyDescent="0.25"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2:35" ht="12.75" customHeight="1" x14ac:dyDescent="0.25"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2:35" ht="12.75" customHeight="1" x14ac:dyDescent="0.25"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2:35" ht="12.75" customHeight="1" x14ac:dyDescent="0.25"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2:35" ht="12.75" customHeight="1" x14ac:dyDescent="0.25"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2:35" ht="12.75" customHeight="1" x14ac:dyDescent="0.25"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2:35" ht="12.75" customHeight="1" x14ac:dyDescent="0.25"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2:35" ht="12.75" customHeight="1" x14ac:dyDescent="0.25"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2:35" ht="12.75" customHeight="1" x14ac:dyDescent="0.25"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2:35" ht="12.75" customHeight="1" x14ac:dyDescent="0.25"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2:35" ht="12.75" customHeight="1" x14ac:dyDescent="0.25"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2:35" ht="12.75" customHeight="1" x14ac:dyDescent="0.25"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2:35" ht="12.75" customHeight="1" x14ac:dyDescent="0.25"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2:35" ht="12.75" customHeight="1" x14ac:dyDescent="0.25"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2:35" ht="12.75" customHeight="1" x14ac:dyDescent="0.25"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2:35" ht="12.75" customHeight="1" x14ac:dyDescent="0.25"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2:35" ht="12.75" customHeight="1" x14ac:dyDescent="0.25"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2:35" ht="12.75" customHeight="1" x14ac:dyDescent="0.25"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2:35" ht="12.75" customHeight="1" x14ac:dyDescent="0.25"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2:35" ht="12.75" customHeight="1" x14ac:dyDescent="0.25"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2:35" ht="12.75" customHeight="1" x14ac:dyDescent="0.25"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2:35" ht="12.75" customHeight="1" x14ac:dyDescent="0.25"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2:35" ht="12.75" customHeight="1" x14ac:dyDescent="0.25"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2:35" ht="12.75" customHeight="1" x14ac:dyDescent="0.25"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2:35" ht="12.75" customHeight="1" x14ac:dyDescent="0.25"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2:35" ht="12.75" customHeight="1" x14ac:dyDescent="0.25"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2:35" ht="12.75" customHeight="1" x14ac:dyDescent="0.25"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2:35" ht="12.75" customHeight="1" x14ac:dyDescent="0.25"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2:35" ht="12.75" customHeight="1" x14ac:dyDescent="0.25"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2:35" ht="12.75" customHeight="1" x14ac:dyDescent="0.25"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2:35" ht="12.75" customHeight="1" x14ac:dyDescent="0.25"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2:35" ht="12.75" customHeight="1" x14ac:dyDescent="0.25">
      <c r="V635" s="4"/>
      <c r="W635" s="4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2:35" ht="12.75" customHeight="1" x14ac:dyDescent="0.25">
      <c r="V636" s="4"/>
      <c r="W636" s="4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2:35" ht="12.75" customHeight="1" x14ac:dyDescent="0.25">
      <c r="V637" s="4"/>
      <c r="W637" s="4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2:35" ht="12.75" customHeight="1" x14ac:dyDescent="0.25">
      <c r="V638" s="4"/>
      <c r="W638" s="4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2:35" ht="12.75" customHeight="1" x14ac:dyDescent="0.25">
      <c r="V639" s="4"/>
      <c r="W639" s="4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2:35" ht="12.75" customHeight="1" x14ac:dyDescent="0.25"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2:35" ht="12.75" customHeight="1" x14ac:dyDescent="0.25"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2:35" ht="12.75" customHeight="1" x14ac:dyDescent="0.25"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2:35" ht="12.75" customHeight="1" x14ac:dyDescent="0.25"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2:35" ht="12.75" customHeight="1" x14ac:dyDescent="0.25"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2:35" ht="12.75" customHeight="1" x14ac:dyDescent="0.25"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2:35" ht="12.75" customHeight="1" x14ac:dyDescent="0.25"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2:35" ht="12.75" customHeight="1" x14ac:dyDescent="0.25"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2:35" ht="12.75" customHeight="1" x14ac:dyDescent="0.25"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2:35" ht="12.75" customHeight="1" x14ac:dyDescent="0.25"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2:35" ht="12.75" customHeight="1" x14ac:dyDescent="0.25"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2:35" ht="12.75" customHeight="1" x14ac:dyDescent="0.25"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2:35" ht="12.75" customHeight="1" x14ac:dyDescent="0.25"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2:35" ht="12.75" customHeight="1" x14ac:dyDescent="0.25"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2:35" ht="12.75" customHeight="1" x14ac:dyDescent="0.25"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2:35" ht="12.75" customHeight="1" x14ac:dyDescent="0.25"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2:35" ht="12.75" customHeight="1" x14ac:dyDescent="0.25"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2:35" ht="12.75" customHeight="1" x14ac:dyDescent="0.25"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2:35" ht="12.75" customHeight="1" x14ac:dyDescent="0.25"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2:35" ht="12.75" customHeight="1" x14ac:dyDescent="0.25"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2:35" ht="12.75" customHeight="1" x14ac:dyDescent="0.25"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2:35" ht="12.75" customHeight="1" x14ac:dyDescent="0.25"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2:35" ht="12.75" customHeight="1" x14ac:dyDescent="0.25"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2:35" ht="12.75" customHeight="1" x14ac:dyDescent="0.25"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2:35" ht="12.75" customHeight="1" x14ac:dyDescent="0.25"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2:35" ht="12.75" customHeight="1" x14ac:dyDescent="0.25"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2:35" ht="12.75" customHeight="1" x14ac:dyDescent="0.25"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2:35" ht="12.75" customHeight="1" x14ac:dyDescent="0.25"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2:35" ht="12.75" customHeight="1" x14ac:dyDescent="0.25"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2:35" ht="12.75" customHeight="1" x14ac:dyDescent="0.25"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2:35" ht="12.75" customHeight="1" x14ac:dyDescent="0.25"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2:35" ht="12.75" customHeight="1" x14ac:dyDescent="0.25"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2:35" ht="12.75" customHeight="1" x14ac:dyDescent="0.25"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2:35" ht="12.75" customHeight="1" x14ac:dyDescent="0.25"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2:35" ht="12.75" customHeight="1" x14ac:dyDescent="0.25"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2:35" ht="12.75" customHeight="1" x14ac:dyDescent="0.25"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2:35" ht="12.75" customHeight="1" x14ac:dyDescent="0.25"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2:35" ht="12.75" customHeight="1" x14ac:dyDescent="0.25"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2:35" ht="12.75" customHeight="1" x14ac:dyDescent="0.25"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2:35" ht="12.75" customHeight="1" x14ac:dyDescent="0.25"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2:35" ht="12.75" customHeight="1" x14ac:dyDescent="0.25"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2:35" ht="12.75" customHeight="1" x14ac:dyDescent="0.25"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2:35" ht="12.75" customHeight="1" x14ac:dyDescent="0.25"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2:35" ht="12.75" customHeight="1" x14ac:dyDescent="0.25"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2:35" ht="12.75" customHeight="1" x14ac:dyDescent="0.25"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2:35" ht="12.75" customHeight="1" x14ac:dyDescent="0.25"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2:35" ht="12.75" customHeight="1" x14ac:dyDescent="0.25"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2:35" ht="12.75" customHeight="1" x14ac:dyDescent="0.25"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2:35" ht="12.75" customHeight="1" x14ac:dyDescent="0.25"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2:35" ht="12.75" customHeight="1" x14ac:dyDescent="0.25"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2:35" ht="12.75" customHeight="1" x14ac:dyDescent="0.25"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2:35" ht="12.75" customHeight="1" x14ac:dyDescent="0.25"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2:35" ht="12.75" customHeight="1" x14ac:dyDescent="0.25"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2:35" ht="12.75" customHeight="1" x14ac:dyDescent="0.25"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2:35" ht="12.75" customHeight="1" x14ac:dyDescent="0.25"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2:35" ht="12.75" customHeight="1" x14ac:dyDescent="0.25"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2:35" ht="12.75" customHeight="1" x14ac:dyDescent="0.25"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2:35" ht="12.75" customHeight="1" x14ac:dyDescent="0.25"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2:35" ht="12.75" customHeight="1" x14ac:dyDescent="0.25"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2:35" ht="12.75" customHeight="1" x14ac:dyDescent="0.25"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2:35" ht="12.75" customHeight="1" x14ac:dyDescent="0.25"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2:35" ht="12.75" customHeight="1" x14ac:dyDescent="0.25"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2:35" ht="12.75" customHeight="1" x14ac:dyDescent="0.25"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2:35" ht="12.75" customHeight="1" x14ac:dyDescent="0.25"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2:35" ht="12.75" customHeight="1" x14ac:dyDescent="0.25"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2:35" ht="12.75" customHeight="1" x14ac:dyDescent="0.25"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2:35" ht="12.75" customHeight="1" x14ac:dyDescent="0.25"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2:35" ht="12.75" customHeight="1" x14ac:dyDescent="0.25"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2:35" ht="12.75" customHeight="1" x14ac:dyDescent="0.25"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2:35" ht="12.75" customHeight="1" x14ac:dyDescent="0.25"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2:35" ht="12.75" customHeight="1" x14ac:dyDescent="0.25"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2:35" ht="12.75" customHeight="1" x14ac:dyDescent="0.25"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2:35" ht="12.75" customHeight="1" x14ac:dyDescent="0.25"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2:35" ht="12.75" customHeight="1" x14ac:dyDescent="0.25"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2:35" ht="12.75" customHeight="1" x14ac:dyDescent="0.25"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2:35" ht="12.75" customHeight="1" x14ac:dyDescent="0.25"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2:35" ht="12.75" customHeight="1" x14ac:dyDescent="0.25"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2:35" ht="12.75" customHeight="1" x14ac:dyDescent="0.25"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2:35" ht="12.75" customHeight="1" x14ac:dyDescent="0.25"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2:35" ht="12.75" customHeight="1" x14ac:dyDescent="0.25"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2:35" ht="12.75" customHeight="1" x14ac:dyDescent="0.25"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2:35" ht="12.75" customHeight="1" x14ac:dyDescent="0.25"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2:35" ht="12.75" customHeight="1" x14ac:dyDescent="0.25"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2:35" ht="12.75" customHeight="1" x14ac:dyDescent="0.25"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2:35" ht="12.75" customHeight="1" x14ac:dyDescent="0.25"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2:35" ht="12.75" customHeight="1" x14ac:dyDescent="0.25"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2:35" ht="12.75" customHeight="1" x14ac:dyDescent="0.25"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2:35" ht="12.75" customHeight="1" x14ac:dyDescent="0.25"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2:35" ht="12.75" customHeight="1" x14ac:dyDescent="0.25"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2:35" ht="12.75" customHeight="1" x14ac:dyDescent="0.25"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2:35" ht="12.75" customHeight="1" x14ac:dyDescent="0.25"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2:35" ht="12.75" customHeight="1" x14ac:dyDescent="0.25"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2:35" ht="12.75" customHeight="1" x14ac:dyDescent="0.25"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2:35" ht="12.75" customHeight="1" x14ac:dyDescent="0.25"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2:35" ht="12.75" customHeight="1" x14ac:dyDescent="0.25"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2:35" ht="12.75" customHeight="1" x14ac:dyDescent="0.25"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2:35" ht="12.75" customHeight="1" x14ac:dyDescent="0.25"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2:35" ht="12.75" customHeight="1" x14ac:dyDescent="0.25"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2:35" ht="12.75" customHeight="1" x14ac:dyDescent="0.25"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2:35" ht="12.75" customHeight="1" x14ac:dyDescent="0.25"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2:35" ht="12.75" customHeight="1" x14ac:dyDescent="0.25"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2:35" ht="12.75" customHeight="1" x14ac:dyDescent="0.25"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2:35" ht="12.75" customHeight="1" x14ac:dyDescent="0.25"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2:35" ht="12.75" customHeight="1" x14ac:dyDescent="0.25"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2:35" ht="12.75" customHeight="1" x14ac:dyDescent="0.25"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2:35" x14ac:dyDescent="0.25"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2:35" x14ac:dyDescent="0.25"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2:35" x14ac:dyDescent="0.25"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2:35" x14ac:dyDescent="0.25"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2:35" x14ac:dyDescent="0.25"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2:35" x14ac:dyDescent="0.25"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2:35" x14ac:dyDescent="0.25"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2:35" x14ac:dyDescent="0.25"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2:35" x14ac:dyDescent="0.25"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2:35" x14ac:dyDescent="0.25"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2:35" x14ac:dyDescent="0.25"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2:35" x14ac:dyDescent="0.25"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2:35" x14ac:dyDescent="0.25"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2:35" x14ac:dyDescent="0.25"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2:35" x14ac:dyDescent="0.25"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2:35" x14ac:dyDescent="0.25"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2:35" x14ac:dyDescent="0.25"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2:35" x14ac:dyDescent="0.25"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2:35" x14ac:dyDescent="0.25"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2:35" x14ac:dyDescent="0.25"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2:35" x14ac:dyDescent="0.25"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2:35" x14ac:dyDescent="0.25"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2:35" x14ac:dyDescent="0.25"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2:35" x14ac:dyDescent="0.25"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2:35" x14ac:dyDescent="0.25"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2:35" x14ac:dyDescent="0.25"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2:35" x14ac:dyDescent="0.25"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2:35" x14ac:dyDescent="0.25"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2:35" x14ac:dyDescent="0.25"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2:35" x14ac:dyDescent="0.25"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2:35" x14ac:dyDescent="0.25"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2:35" x14ac:dyDescent="0.25"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2:35" x14ac:dyDescent="0.25"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2:35" x14ac:dyDescent="0.25"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2:35" x14ac:dyDescent="0.25"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2:35" x14ac:dyDescent="0.25"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2:35" x14ac:dyDescent="0.25"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2:35" x14ac:dyDescent="0.25"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2:35" x14ac:dyDescent="0.25"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2:35" x14ac:dyDescent="0.25"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B911" s="5"/>
      <c r="C911" s="5"/>
      <c r="D911" s="5"/>
      <c r="E911" s="5"/>
      <c r="F911" s="5"/>
      <c r="G911" s="5"/>
      <c r="H911" s="5"/>
      <c r="I911" s="5"/>
      <c r="J911" s="5"/>
      <c r="K911" s="5"/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B912" s="5"/>
      <c r="C912" s="5"/>
      <c r="D912" s="5"/>
      <c r="E912" s="5"/>
      <c r="F912" s="5"/>
      <c r="G912" s="5"/>
      <c r="H912" s="5"/>
      <c r="I912" s="5"/>
      <c r="J912" s="5"/>
      <c r="K912" s="5"/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:35" x14ac:dyDescent="0.25">
      <c r="B913" s="5"/>
      <c r="C913" s="5"/>
      <c r="D913" s="5"/>
      <c r="E913" s="5"/>
      <c r="F913" s="5"/>
      <c r="G913" s="5"/>
      <c r="H913" s="5"/>
      <c r="I913" s="5"/>
      <c r="J913" s="5"/>
      <c r="K913" s="5"/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:35" x14ac:dyDescent="0.25">
      <c r="B914" s="5"/>
      <c r="C914" s="5"/>
      <c r="D914" s="5"/>
      <c r="E914" s="5"/>
      <c r="F914" s="5"/>
      <c r="G914" s="5"/>
      <c r="H914" s="5"/>
      <c r="I914" s="5"/>
      <c r="J914" s="5"/>
      <c r="K914" s="5"/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:35" x14ac:dyDescent="0.25">
      <c r="B915" s="5"/>
      <c r="C915" s="5"/>
      <c r="D915" s="5"/>
      <c r="E915" s="5"/>
      <c r="F915" s="5"/>
      <c r="G915" s="5"/>
      <c r="H915" s="5"/>
      <c r="I915" s="5"/>
      <c r="J915" s="5"/>
      <c r="K915" s="5"/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:35" x14ac:dyDescent="0.25">
      <c r="B916" s="5"/>
      <c r="C916" s="5"/>
      <c r="D916" s="5"/>
      <c r="E916" s="5"/>
      <c r="F916" s="5"/>
      <c r="G916" s="5"/>
      <c r="H916" s="5"/>
      <c r="I916" s="5"/>
      <c r="J916" s="5"/>
      <c r="K916" s="5"/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:35" x14ac:dyDescent="0.25">
      <c r="B917" s="5"/>
      <c r="C917" s="5"/>
      <c r="D917" s="5"/>
      <c r="E917" s="5"/>
      <c r="F917" s="5"/>
      <c r="G917" s="5"/>
      <c r="H917" s="5"/>
      <c r="I917" s="5"/>
      <c r="J917" s="5"/>
      <c r="K917" s="5"/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:35" x14ac:dyDescent="0.25">
      <c r="B918" s="5"/>
      <c r="C918" s="5"/>
      <c r="D918" s="5"/>
      <c r="E918" s="5"/>
      <c r="F918" s="5"/>
      <c r="G918" s="5"/>
      <c r="H918" s="5"/>
      <c r="I918" s="5"/>
      <c r="J918" s="5"/>
      <c r="K918" s="5"/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:35" x14ac:dyDescent="0.25">
      <c r="B919" s="5"/>
      <c r="C919" s="5"/>
      <c r="D919" s="5"/>
      <c r="E919" s="5"/>
      <c r="F919" s="5"/>
      <c r="G919" s="5"/>
      <c r="H919" s="5"/>
      <c r="I919" s="5"/>
      <c r="J919" s="5"/>
      <c r="K919" s="5"/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:35" x14ac:dyDescent="0.25">
      <c r="B920" s="5"/>
      <c r="C920" s="5"/>
      <c r="D920" s="5"/>
      <c r="E920" s="5"/>
      <c r="F920" s="5"/>
      <c r="G920" s="5"/>
      <c r="H920" s="5"/>
      <c r="I920" s="5"/>
      <c r="J920" s="5"/>
      <c r="K920" s="5"/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:35" x14ac:dyDescent="0.25">
      <c r="B921" s="5"/>
      <c r="C921" s="5"/>
      <c r="D921" s="5"/>
      <c r="E921" s="5"/>
      <c r="F921" s="5"/>
      <c r="G921" s="5"/>
      <c r="H921" s="5"/>
      <c r="I921" s="5"/>
      <c r="J921" s="5"/>
      <c r="K921" s="5"/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:35" x14ac:dyDescent="0.25">
      <c r="B922" s="5"/>
      <c r="C922" s="5"/>
      <c r="D922" s="5"/>
      <c r="E922" s="5"/>
      <c r="F922" s="5"/>
      <c r="G922" s="5"/>
      <c r="H922" s="5"/>
      <c r="I922" s="5"/>
      <c r="J922" s="5"/>
      <c r="K922" s="5"/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:35" x14ac:dyDescent="0.25">
      <c r="B923" s="5"/>
      <c r="C923" s="5"/>
      <c r="D923" s="5"/>
      <c r="E923" s="5"/>
      <c r="F923" s="5"/>
      <c r="G923" s="5"/>
      <c r="H923" s="5"/>
      <c r="I923" s="5"/>
      <c r="J923" s="5"/>
      <c r="K923" s="5"/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:35" x14ac:dyDescent="0.25">
      <c r="B924" s="5"/>
      <c r="C924" s="5"/>
      <c r="D924" s="5"/>
      <c r="E924" s="5"/>
      <c r="F924" s="5"/>
      <c r="G924" s="5"/>
      <c r="H924" s="5"/>
      <c r="I924" s="5"/>
      <c r="J924" s="5"/>
      <c r="K924" s="5"/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:35" x14ac:dyDescent="0.25">
      <c r="B925" s="5"/>
      <c r="C925" s="5"/>
      <c r="D925" s="5"/>
      <c r="E925" s="5"/>
      <c r="F925" s="5"/>
      <c r="G925" s="5"/>
      <c r="H925" s="5"/>
      <c r="I925" s="5"/>
      <c r="J925" s="5"/>
      <c r="K925" s="5"/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:35" x14ac:dyDescent="0.25">
      <c r="B926" s="5"/>
      <c r="C926" s="5"/>
      <c r="D926" s="5"/>
      <c r="E926" s="5"/>
      <c r="F926" s="5"/>
      <c r="G926" s="5"/>
      <c r="H926" s="5"/>
      <c r="I926" s="5"/>
      <c r="J926" s="5"/>
      <c r="K926" s="5"/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:35" x14ac:dyDescent="0.25">
      <c r="B927" s="5"/>
      <c r="C927" s="5"/>
      <c r="D927" s="5"/>
      <c r="E927" s="5"/>
      <c r="F927" s="5"/>
      <c r="G927" s="5"/>
      <c r="H927" s="5"/>
      <c r="I927" s="5"/>
      <c r="J927" s="5"/>
      <c r="K927" s="5"/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:35" x14ac:dyDescent="0.25">
      <c r="B928" s="5"/>
      <c r="C928" s="5"/>
      <c r="D928" s="5"/>
      <c r="E928" s="5"/>
      <c r="F928" s="5"/>
      <c r="G928" s="5"/>
      <c r="H928" s="5"/>
      <c r="I928" s="5"/>
      <c r="J928" s="5"/>
      <c r="K928" s="5"/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:35" x14ac:dyDescent="0.25">
      <c r="B929" s="5"/>
      <c r="C929" s="5"/>
      <c r="D929" s="5"/>
      <c r="E929" s="5"/>
      <c r="F929" s="5"/>
      <c r="G929" s="5"/>
      <c r="H929" s="5"/>
      <c r="I929" s="5"/>
      <c r="J929" s="5"/>
      <c r="K929" s="5"/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:35" x14ac:dyDescent="0.25">
      <c r="B930" s="5"/>
      <c r="C930" s="5"/>
      <c r="D930" s="5"/>
      <c r="E930" s="5"/>
      <c r="F930" s="5"/>
      <c r="G930" s="5"/>
      <c r="H930" s="5"/>
      <c r="I930" s="5"/>
      <c r="J930" s="5"/>
      <c r="K930" s="5"/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:35" x14ac:dyDescent="0.25">
      <c r="B931" s="5"/>
      <c r="C931" s="5"/>
      <c r="D931" s="5"/>
      <c r="E931" s="5"/>
      <c r="F931" s="5"/>
      <c r="G931" s="5"/>
      <c r="H931" s="5"/>
      <c r="I931" s="5"/>
      <c r="J931" s="5"/>
      <c r="K931" s="5"/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:35" x14ac:dyDescent="0.25">
      <c r="B932" s="5"/>
      <c r="C932" s="5"/>
      <c r="D932" s="5"/>
      <c r="E932" s="5"/>
      <c r="F932" s="5"/>
      <c r="G932" s="5"/>
      <c r="H932" s="5"/>
      <c r="I932" s="5"/>
      <c r="J932" s="5"/>
      <c r="K932" s="5"/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:35" x14ac:dyDescent="0.25">
      <c r="B933" s="5"/>
      <c r="C933" s="5"/>
      <c r="D933" s="5"/>
      <c r="E933" s="5"/>
      <c r="F933" s="5"/>
      <c r="G933" s="5"/>
      <c r="H933" s="5"/>
      <c r="I933" s="5"/>
      <c r="J933" s="5"/>
      <c r="K933" s="5"/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:35" x14ac:dyDescent="0.25">
      <c r="B934" s="5"/>
      <c r="C934" s="5"/>
      <c r="D934" s="5"/>
      <c r="E934" s="5"/>
      <c r="F934" s="5"/>
      <c r="G934" s="5"/>
      <c r="H934" s="5"/>
      <c r="I934" s="5"/>
      <c r="J934" s="5"/>
      <c r="K934" s="5"/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:35" x14ac:dyDescent="0.25">
      <c r="B935" s="5"/>
      <c r="C935" s="5"/>
      <c r="D935" s="5"/>
      <c r="E935" s="5"/>
      <c r="F935" s="5"/>
      <c r="G935" s="5"/>
      <c r="H935" s="5"/>
      <c r="I935" s="5"/>
      <c r="J935" s="5"/>
      <c r="K935" s="5"/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:35" x14ac:dyDescent="0.25">
      <c r="B936" s="5"/>
      <c r="C936" s="5"/>
      <c r="D936" s="5"/>
      <c r="E936" s="5"/>
      <c r="F936" s="5"/>
      <c r="G936" s="5"/>
      <c r="H936" s="5"/>
      <c r="I936" s="5"/>
      <c r="J936" s="5"/>
      <c r="K936" s="5"/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:35" x14ac:dyDescent="0.25">
      <c r="B937" s="5"/>
      <c r="C937" s="5"/>
      <c r="D937" s="5"/>
      <c r="E937" s="5"/>
      <c r="F937" s="5"/>
      <c r="G937" s="5"/>
      <c r="H937" s="5"/>
      <c r="I937" s="5"/>
      <c r="J937" s="5"/>
      <c r="K937" s="5"/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:35" x14ac:dyDescent="0.25">
      <c r="B938" s="5"/>
      <c r="C938" s="5"/>
      <c r="D938" s="5"/>
      <c r="E938" s="5"/>
      <c r="F938" s="5"/>
      <c r="G938" s="5"/>
      <c r="H938" s="5"/>
      <c r="I938" s="5"/>
      <c r="J938" s="5"/>
      <c r="K938" s="5"/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:35" x14ac:dyDescent="0.25">
      <c r="B939" s="5"/>
      <c r="C939" s="5"/>
      <c r="D939" s="5"/>
      <c r="E939" s="5"/>
      <c r="F939" s="5"/>
      <c r="G939" s="5"/>
      <c r="H939" s="5"/>
      <c r="I939" s="5"/>
      <c r="J939" s="5"/>
      <c r="K939" s="5"/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:35" x14ac:dyDescent="0.25">
      <c r="B940" s="5"/>
      <c r="C940" s="5"/>
      <c r="D940" s="5"/>
      <c r="E940" s="5"/>
      <c r="F940" s="5"/>
      <c r="G940" s="5"/>
      <c r="H940" s="5"/>
      <c r="I940" s="5"/>
      <c r="J940" s="5"/>
      <c r="K940" s="5"/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:35" x14ac:dyDescent="0.25">
      <c r="B941" s="5"/>
      <c r="C941" s="5"/>
      <c r="D941" s="5"/>
      <c r="E941" s="5"/>
      <c r="F941" s="5"/>
      <c r="G941" s="5"/>
      <c r="H941" s="5"/>
      <c r="I941" s="5"/>
      <c r="J941" s="5"/>
      <c r="K941" s="5"/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:35" x14ac:dyDescent="0.25">
      <c r="B942" s="5"/>
      <c r="C942" s="5"/>
      <c r="D942" s="5"/>
      <c r="E942" s="5"/>
      <c r="F942" s="5"/>
      <c r="G942" s="5"/>
      <c r="H942" s="5"/>
      <c r="I942" s="5"/>
      <c r="J942" s="5"/>
      <c r="K942" s="5"/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:35" x14ac:dyDescent="0.25">
      <c r="B943" s="5"/>
      <c r="C943" s="5"/>
      <c r="D943" s="5"/>
      <c r="E943" s="5"/>
      <c r="F943" s="5"/>
      <c r="G943" s="5"/>
      <c r="H943" s="5"/>
      <c r="I943" s="5"/>
      <c r="J943" s="5"/>
      <c r="K943" s="5"/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:35" x14ac:dyDescent="0.25">
      <c r="B944" s="5"/>
      <c r="C944" s="5"/>
      <c r="D944" s="5"/>
      <c r="E944" s="5"/>
      <c r="F944" s="5"/>
      <c r="G944" s="5"/>
      <c r="H944" s="5"/>
      <c r="I944" s="5"/>
      <c r="J944" s="5"/>
      <c r="K944" s="5"/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:35" x14ac:dyDescent="0.25">
      <c r="B945" s="5"/>
      <c r="C945" s="5"/>
      <c r="D945" s="5"/>
      <c r="E945" s="5"/>
      <c r="F945" s="5"/>
      <c r="G945" s="5"/>
      <c r="H945" s="5"/>
      <c r="I945" s="5"/>
      <c r="J945" s="5"/>
      <c r="K945" s="5"/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:35" x14ac:dyDescent="0.25">
      <c r="B946" s="5"/>
      <c r="C946" s="5"/>
      <c r="D946" s="5"/>
      <c r="E946" s="5"/>
      <c r="F946" s="5"/>
      <c r="G946" s="5"/>
      <c r="H946" s="5"/>
      <c r="I946" s="5"/>
      <c r="J946" s="5"/>
      <c r="K946" s="5"/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:35" x14ac:dyDescent="0.25">
      <c r="B947" s="5"/>
      <c r="C947" s="5"/>
      <c r="D947" s="5"/>
      <c r="E947" s="5"/>
      <c r="F947" s="5"/>
      <c r="G947" s="5"/>
      <c r="H947" s="5"/>
      <c r="I947" s="5"/>
      <c r="J947" s="5"/>
      <c r="K947" s="5"/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:35" x14ac:dyDescent="0.25">
      <c r="B948" s="5"/>
      <c r="C948" s="5"/>
      <c r="D948" s="5"/>
      <c r="E948" s="5"/>
      <c r="F948" s="5"/>
      <c r="G948" s="5"/>
      <c r="H948" s="5"/>
      <c r="I948" s="5"/>
      <c r="J948" s="5"/>
      <c r="K948" s="5"/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:35" x14ac:dyDescent="0.25">
      <c r="B949" s="5"/>
      <c r="C949" s="5"/>
      <c r="D949" s="5"/>
      <c r="E949" s="5"/>
      <c r="F949" s="5"/>
      <c r="G949" s="5"/>
      <c r="H949" s="5"/>
      <c r="I949" s="5"/>
      <c r="J949" s="5"/>
      <c r="K949" s="5"/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:35" x14ac:dyDescent="0.25">
      <c r="B950" s="5"/>
      <c r="C950" s="5"/>
      <c r="D950" s="5"/>
      <c r="E950" s="5"/>
      <c r="F950" s="5"/>
      <c r="G950" s="5"/>
      <c r="H950" s="5"/>
      <c r="I950" s="5"/>
      <c r="J950" s="5"/>
      <c r="K950" s="5"/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:35" x14ac:dyDescent="0.25">
      <c r="B951" s="5"/>
      <c r="C951" s="5"/>
      <c r="D951" s="5"/>
      <c r="E951" s="5"/>
      <c r="F951" s="5"/>
      <c r="G951" s="5"/>
      <c r="H951" s="5"/>
      <c r="I951" s="5"/>
      <c r="J951" s="5"/>
      <c r="K951" s="5"/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:35" x14ac:dyDescent="0.25">
      <c r="B952" s="5"/>
      <c r="C952" s="5"/>
      <c r="D952" s="5"/>
      <c r="E952" s="5"/>
      <c r="F952" s="5"/>
      <c r="G952" s="5"/>
      <c r="H952" s="5"/>
      <c r="I952" s="5"/>
      <c r="J952" s="5"/>
      <c r="K952" s="5"/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:35" x14ac:dyDescent="0.25">
      <c r="B953" s="5"/>
      <c r="C953" s="5"/>
      <c r="D953" s="5"/>
      <c r="E953" s="5"/>
      <c r="F953" s="5"/>
      <c r="G953" s="5"/>
      <c r="H953" s="5"/>
      <c r="I953" s="5"/>
      <c r="J953" s="5"/>
      <c r="K953" s="5"/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:35" x14ac:dyDescent="0.25">
      <c r="B954" s="5"/>
      <c r="C954" s="5"/>
      <c r="D954" s="5"/>
      <c r="E954" s="5"/>
      <c r="F954" s="5"/>
      <c r="G954" s="5"/>
      <c r="H954" s="5"/>
      <c r="I954" s="5"/>
      <c r="J954" s="5"/>
      <c r="K954" s="5"/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:35" x14ac:dyDescent="0.25">
      <c r="B955" s="5"/>
      <c r="C955" s="5"/>
      <c r="D955" s="5"/>
      <c r="E955" s="5"/>
      <c r="F955" s="5"/>
      <c r="G955" s="5"/>
      <c r="H955" s="5"/>
      <c r="I955" s="5"/>
      <c r="J955" s="5"/>
      <c r="K955" s="5"/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:35" x14ac:dyDescent="0.25">
      <c r="B956" s="5"/>
      <c r="C956" s="5"/>
      <c r="D956" s="5"/>
      <c r="E956" s="5"/>
      <c r="F956" s="5"/>
      <c r="G956" s="5"/>
      <c r="H956" s="5"/>
      <c r="I956" s="5"/>
      <c r="J956" s="5"/>
      <c r="K956" s="5"/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:35" x14ac:dyDescent="0.25">
      <c r="B957" s="5"/>
      <c r="C957" s="5"/>
      <c r="D957" s="5"/>
      <c r="E957" s="5"/>
      <c r="F957" s="5"/>
      <c r="G957" s="5"/>
      <c r="H957" s="5"/>
      <c r="I957" s="5"/>
      <c r="J957" s="5"/>
      <c r="K957" s="5"/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:35" x14ac:dyDescent="0.25">
      <c r="B958" s="5"/>
      <c r="C958" s="5"/>
      <c r="D958" s="5"/>
      <c r="E958" s="5"/>
      <c r="F958" s="5"/>
      <c r="G958" s="5"/>
      <c r="H958" s="5"/>
      <c r="I958" s="5"/>
      <c r="J958" s="5"/>
      <c r="K958" s="5"/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:35" x14ac:dyDescent="0.25">
      <c r="B959" s="5"/>
      <c r="C959" s="5"/>
      <c r="D959" s="5"/>
      <c r="E959" s="5"/>
      <c r="F959" s="5"/>
      <c r="G959" s="5"/>
      <c r="H959" s="5"/>
      <c r="I959" s="5"/>
      <c r="J959" s="5"/>
      <c r="K959" s="5"/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:35" x14ac:dyDescent="0.25">
      <c r="B960" s="5"/>
      <c r="C960" s="5"/>
      <c r="D960" s="5"/>
      <c r="E960" s="5"/>
      <c r="F960" s="5"/>
      <c r="G960" s="5"/>
      <c r="H960" s="5"/>
      <c r="I960" s="5"/>
      <c r="J960" s="5"/>
      <c r="K960" s="5"/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:35" x14ac:dyDescent="0.25">
      <c r="B961" s="5"/>
      <c r="C961" s="5"/>
      <c r="D961" s="5"/>
      <c r="E961" s="5"/>
      <c r="F961" s="5"/>
      <c r="G961" s="5"/>
      <c r="H961" s="5"/>
      <c r="I961" s="5"/>
      <c r="J961" s="5"/>
      <c r="K961" s="5"/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:35" x14ac:dyDescent="0.25">
      <c r="B962" s="5"/>
      <c r="C962" s="5"/>
      <c r="D962" s="5"/>
      <c r="E962" s="5"/>
      <c r="F962" s="5"/>
      <c r="G962" s="5"/>
      <c r="H962" s="5"/>
      <c r="I962" s="5"/>
      <c r="J962" s="5"/>
      <c r="K962" s="5"/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:35" x14ac:dyDescent="0.25">
      <c r="B963" s="5"/>
      <c r="C963" s="5"/>
      <c r="D963" s="5"/>
      <c r="E963" s="5"/>
      <c r="F963" s="5"/>
      <c r="G963" s="5"/>
      <c r="H963" s="5"/>
      <c r="I963" s="5"/>
      <c r="J963" s="5"/>
      <c r="K963" s="5"/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:35" x14ac:dyDescent="0.25">
      <c r="B964" s="5"/>
      <c r="C964" s="5"/>
      <c r="D964" s="5"/>
      <c r="E964" s="5"/>
      <c r="F964" s="5"/>
      <c r="G964" s="5"/>
      <c r="H964" s="5"/>
      <c r="I964" s="5"/>
      <c r="J964" s="5"/>
      <c r="K964" s="5"/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:35" x14ac:dyDescent="0.25">
      <c r="B965" s="5"/>
      <c r="C965" s="5"/>
      <c r="D965" s="5"/>
      <c r="E965" s="5"/>
      <c r="F965" s="5"/>
      <c r="G965" s="5"/>
      <c r="H965" s="5"/>
      <c r="I965" s="5"/>
      <c r="J965" s="5"/>
      <c r="K965" s="5"/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:35" x14ac:dyDescent="0.25">
      <c r="B966" s="5"/>
      <c r="C966" s="5"/>
      <c r="D966" s="5"/>
      <c r="E966" s="5"/>
      <c r="F966" s="5"/>
      <c r="G966" s="5"/>
      <c r="H966" s="5"/>
      <c r="I966" s="5"/>
      <c r="J966" s="5"/>
      <c r="K966" s="5"/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:35" x14ac:dyDescent="0.25">
      <c r="B967" s="5"/>
      <c r="C967" s="5"/>
      <c r="D967" s="5"/>
      <c r="E967" s="5"/>
      <c r="F967" s="5"/>
      <c r="G967" s="5"/>
      <c r="H967" s="5"/>
      <c r="I967" s="5"/>
      <c r="J967" s="5"/>
      <c r="K967" s="5"/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:35" x14ac:dyDescent="0.25">
      <c r="B968" s="5"/>
      <c r="C968" s="5"/>
      <c r="D968" s="5"/>
      <c r="E968" s="5"/>
      <c r="F968" s="5"/>
      <c r="G968" s="5"/>
      <c r="H968" s="5"/>
      <c r="I968" s="5"/>
      <c r="J968" s="5"/>
      <c r="K968" s="5"/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:35" x14ac:dyDescent="0.25">
      <c r="B969" s="5"/>
      <c r="C969" s="5"/>
      <c r="D969" s="5"/>
      <c r="E969" s="5"/>
      <c r="F969" s="5"/>
      <c r="G969" s="5"/>
      <c r="H969" s="5"/>
      <c r="I969" s="5"/>
      <c r="J969" s="5"/>
      <c r="K969" s="5"/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:35" x14ac:dyDescent="0.25">
      <c r="B970" s="5"/>
      <c r="C970" s="5"/>
      <c r="D970" s="5"/>
      <c r="E970" s="5"/>
      <c r="F970" s="5"/>
      <c r="G970" s="5"/>
      <c r="H970" s="5"/>
      <c r="I970" s="5"/>
      <c r="J970" s="5"/>
      <c r="K970" s="5"/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:35" x14ac:dyDescent="0.25">
      <c r="B971" s="5"/>
      <c r="C971" s="5"/>
      <c r="D971" s="5"/>
      <c r="E971" s="5"/>
      <c r="F971" s="5"/>
      <c r="G971" s="5"/>
      <c r="H971" s="5"/>
      <c r="I971" s="5"/>
      <c r="J971" s="5"/>
      <c r="K971" s="5"/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:35" x14ac:dyDescent="0.25">
      <c r="B972" s="5"/>
      <c r="C972" s="5"/>
      <c r="D972" s="5"/>
      <c r="E972" s="5"/>
      <c r="F972" s="5"/>
      <c r="G972" s="5"/>
      <c r="H972" s="5"/>
      <c r="I972" s="5"/>
      <c r="J972" s="5"/>
      <c r="K972" s="5"/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:35" x14ac:dyDescent="0.25">
      <c r="B973" s="5"/>
      <c r="C973" s="5"/>
      <c r="D973" s="5"/>
      <c r="E973" s="5"/>
      <c r="F973" s="5"/>
      <c r="G973" s="5"/>
      <c r="H973" s="5"/>
      <c r="I973" s="5"/>
      <c r="J973" s="5"/>
      <c r="K973" s="5"/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:35" x14ac:dyDescent="0.25">
      <c r="B974" s="5"/>
      <c r="C974" s="5"/>
      <c r="D974" s="5"/>
      <c r="E974" s="5"/>
      <c r="F974" s="5"/>
      <c r="G974" s="5"/>
      <c r="H974" s="5"/>
      <c r="I974" s="5"/>
      <c r="J974" s="5"/>
      <c r="K974" s="5"/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:35" x14ac:dyDescent="0.25">
      <c r="B975" s="5"/>
      <c r="C975" s="5"/>
      <c r="D975" s="5"/>
      <c r="E975" s="5"/>
      <c r="F975" s="5"/>
      <c r="G975" s="5"/>
      <c r="H975" s="5"/>
      <c r="I975" s="5"/>
      <c r="J975" s="5"/>
      <c r="K975" s="5"/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:35" x14ac:dyDescent="0.25">
      <c r="B976" s="5"/>
      <c r="C976" s="5"/>
      <c r="D976" s="5"/>
      <c r="E976" s="5"/>
      <c r="F976" s="5"/>
      <c r="G976" s="5"/>
      <c r="H976" s="5"/>
      <c r="I976" s="5"/>
      <c r="J976" s="5"/>
      <c r="K976" s="5"/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:35" x14ac:dyDescent="0.25">
      <c r="B977" s="5"/>
      <c r="C977" s="5"/>
      <c r="D977" s="5"/>
      <c r="E977" s="5"/>
      <c r="F977" s="5"/>
      <c r="G977" s="5"/>
      <c r="H977" s="5"/>
      <c r="I977" s="5"/>
      <c r="J977" s="5"/>
      <c r="K977" s="5"/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:35" x14ac:dyDescent="0.25">
      <c r="B978" s="5"/>
      <c r="C978" s="5"/>
      <c r="D978" s="5"/>
      <c r="E978" s="5"/>
      <c r="F978" s="5"/>
      <c r="G978" s="5"/>
      <c r="H978" s="5"/>
      <c r="I978" s="5"/>
      <c r="J978" s="5"/>
      <c r="K978" s="5"/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:35" x14ac:dyDescent="0.25">
      <c r="B979" s="5"/>
      <c r="C979" s="5"/>
      <c r="D979" s="5"/>
      <c r="E979" s="5"/>
      <c r="F979" s="5"/>
      <c r="G979" s="5"/>
      <c r="H979" s="5"/>
      <c r="I979" s="5"/>
      <c r="J979" s="5"/>
      <c r="K979" s="5"/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:35" x14ac:dyDescent="0.25">
      <c r="B980" s="5"/>
      <c r="C980" s="5"/>
      <c r="D980" s="5"/>
      <c r="E980" s="5"/>
      <c r="F980" s="5"/>
      <c r="G980" s="5"/>
      <c r="H980" s="5"/>
      <c r="I980" s="5"/>
      <c r="J980" s="5"/>
      <c r="K980" s="5"/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:35" x14ac:dyDescent="0.25">
      <c r="B981" s="5"/>
      <c r="C981" s="5"/>
      <c r="D981" s="5"/>
      <c r="E981" s="5"/>
      <c r="F981" s="5"/>
      <c r="G981" s="5"/>
      <c r="H981" s="5"/>
      <c r="I981" s="5"/>
      <c r="J981" s="5"/>
      <c r="K981" s="5"/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:35" x14ac:dyDescent="0.25">
      <c r="B982" s="5"/>
      <c r="C982" s="5"/>
      <c r="D982" s="5"/>
      <c r="E982" s="5"/>
      <c r="F982" s="5"/>
      <c r="G982" s="5"/>
      <c r="H982" s="5"/>
      <c r="I982" s="5"/>
      <c r="J982" s="5"/>
      <c r="K982" s="5"/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:35" x14ac:dyDescent="0.25">
      <c r="B983" s="5"/>
      <c r="C983" s="5"/>
      <c r="D983" s="5"/>
      <c r="E983" s="5"/>
      <c r="F983" s="5"/>
      <c r="G983" s="5"/>
      <c r="H983" s="5"/>
      <c r="I983" s="5"/>
      <c r="J983" s="5"/>
      <c r="K983" s="5"/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:35" x14ac:dyDescent="0.25">
      <c r="B984" s="5"/>
      <c r="C984" s="5"/>
      <c r="D984" s="5"/>
      <c r="E984" s="5"/>
      <c r="F984" s="5"/>
      <c r="G984" s="5"/>
      <c r="H984" s="5"/>
      <c r="I984" s="5"/>
      <c r="J984" s="5"/>
      <c r="K984" s="5"/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:35" x14ac:dyDescent="0.25">
      <c r="B985" s="5"/>
      <c r="C985" s="5"/>
      <c r="D985" s="5"/>
      <c r="E985" s="5"/>
      <c r="F985" s="5"/>
      <c r="G985" s="5"/>
      <c r="H985" s="5"/>
      <c r="I985" s="5"/>
      <c r="J985" s="5"/>
      <c r="K985" s="5"/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:35" x14ac:dyDescent="0.25">
      <c r="B986" s="5"/>
      <c r="C986" s="5"/>
      <c r="D986" s="5"/>
      <c r="E986" s="5"/>
      <c r="F986" s="5"/>
      <c r="G986" s="5"/>
      <c r="H986" s="5"/>
      <c r="I986" s="5"/>
      <c r="J986" s="5"/>
      <c r="K986" s="5"/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:35" x14ac:dyDescent="0.25">
      <c r="B987" s="5"/>
      <c r="C987" s="5"/>
      <c r="D987" s="5"/>
      <c r="E987" s="5"/>
      <c r="F987" s="5"/>
      <c r="G987" s="5"/>
      <c r="H987" s="5"/>
      <c r="I987" s="5"/>
      <c r="J987" s="5"/>
      <c r="K987" s="5"/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:35" x14ac:dyDescent="0.25">
      <c r="B988" s="5"/>
      <c r="C988" s="5"/>
      <c r="D988" s="5"/>
      <c r="E988" s="5"/>
      <c r="F988" s="5"/>
      <c r="G988" s="5"/>
      <c r="H988" s="5"/>
      <c r="I988" s="5"/>
      <c r="J988" s="5"/>
      <c r="K988" s="5"/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:35" x14ac:dyDescent="0.25">
      <c r="B989" s="5"/>
      <c r="C989" s="5"/>
      <c r="D989" s="5"/>
      <c r="E989" s="5"/>
      <c r="F989" s="5"/>
      <c r="G989" s="5"/>
      <c r="H989" s="5"/>
      <c r="I989" s="5"/>
      <c r="J989" s="5"/>
      <c r="K989" s="5"/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:35" x14ac:dyDescent="0.25">
      <c r="B990" s="5"/>
      <c r="C990" s="5"/>
      <c r="D990" s="5"/>
      <c r="E990" s="5"/>
      <c r="F990" s="5"/>
      <c r="G990" s="5"/>
      <c r="H990" s="5"/>
      <c r="I990" s="5"/>
      <c r="J990" s="5"/>
      <c r="K990" s="5"/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:35" x14ac:dyDescent="0.25">
      <c r="B991" s="5"/>
      <c r="C991" s="5"/>
      <c r="D991" s="5"/>
      <c r="E991" s="5"/>
      <c r="F991" s="5"/>
      <c r="G991" s="5"/>
      <c r="H991" s="5"/>
      <c r="I991" s="5"/>
      <c r="J991" s="5"/>
      <c r="K991" s="5"/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:35" x14ac:dyDescent="0.25">
      <c r="B992" s="5"/>
      <c r="C992" s="5"/>
      <c r="D992" s="5"/>
      <c r="E992" s="5"/>
      <c r="F992" s="5"/>
      <c r="G992" s="5"/>
      <c r="H992" s="5"/>
      <c r="I992" s="5"/>
      <c r="J992" s="5"/>
      <c r="K992" s="5"/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:35" x14ac:dyDescent="0.25">
      <c r="B993" s="5"/>
      <c r="C993" s="5"/>
      <c r="D993" s="5"/>
      <c r="E993" s="5"/>
      <c r="F993" s="5"/>
      <c r="G993" s="5"/>
      <c r="H993" s="5"/>
      <c r="I993" s="5"/>
      <c r="J993" s="5"/>
      <c r="K993" s="5"/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:35" x14ac:dyDescent="0.25">
      <c r="B994" s="5"/>
      <c r="C994" s="5"/>
      <c r="D994" s="5"/>
      <c r="E994" s="5"/>
      <c r="F994" s="5"/>
      <c r="G994" s="5"/>
      <c r="H994" s="5"/>
      <c r="I994" s="5"/>
      <c r="J994" s="5"/>
      <c r="K994" s="5"/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:35" x14ac:dyDescent="0.25">
      <c r="B995" s="5"/>
      <c r="C995" s="5"/>
      <c r="D995" s="5"/>
      <c r="E995" s="5"/>
      <c r="F995" s="5"/>
      <c r="G995" s="5"/>
      <c r="H995" s="5"/>
      <c r="I995" s="5"/>
      <c r="J995" s="5"/>
      <c r="K995" s="5"/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:35" x14ac:dyDescent="0.25">
      <c r="B996" s="5"/>
      <c r="C996" s="5"/>
      <c r="D996" s="5"/>
      <c r="E996" s="5"/>
      <c r="F996" s="5"/>
      <c r="G996" s="5"/>
      <c r="H996" s="5"/>
      <c r="I996" s="5"/>
      <c r="J996" s="5"/>
      <c r="K996" s="5"/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:35" x14ac:dyDescent="0.25">
      <c r="B997" s="5"/>
      <c r="C997" s="5"/>
      <c r="D997" s="5"/>
      <c r="E997" s="5"/>
      <c r="F997" s="5"/>
      <c r="G997" s="5"/>
      <c r="H997" s="5"/>
      <c r="I997" s="5"/>
      <c r="J997" s="5"/>
      <c r="K997" s="5"/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:35" x14ac:dyDescent="0.25">
      <c r="B998" s="5"/>
      <c r="C998" s="5"/>
      <c r="D998" s="5"/>
      <c r="E998" s="5"/>
      <c r="F998" s="5"/>
      <c r="G998" s="5"/>
      <c r="H998" s="5"/>
      <c r="I998" s="5"/>
      <c r="J998" s="5"/>
      <c r="K998" s="5"/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:35" x14ac:dyDescent="0.25">
      <c r="B999" s="5"/>
      <c r="C999" s="5"/>
      <c r="D999" s="5"/>
      <c r="E999" s="5"/>
      <c r="F999" s="5"/>
      <c r="G999" s="5"/>
      <c r="H999" s="5"/>
      <c r="I999" s="5"/>
      <c r="J999" s="5"/>
      <c r="K999" s="5"/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:35" x14ac:dyDescent="0.25"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:35" x14ac:dyDescent="0.25"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:35" x14ac:dyDescent="0.25"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:35" x14ac:dyDescent="0.25"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:35" x14ac:dyDescent="0.25"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:35" x14ac:dyDescent="0.25"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:35" x14ac:dyDescent="0.25"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:35" x14ac:dyDescent="0.25"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:35" x14ac:dyDescent="0.25"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:35" x14ac:dyDescent="0.25"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:35" x14ac:dyDescent="0.25"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:35" x14ac:dyDescent="0.25"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:35" x14ac:dyDescent="0.25"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:35" x14ac:dyDescent="0.25"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:35" x14ac:dyDescent="0.25"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:35" x14ac:dyDescent="0.25"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:35" x14ac:dyDescent="0.25"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:35" x14ac:dyDescent="0.25"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:35" x14ac:dyDescent="0.25"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:35" x14ac:dyDescent="0.25"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:35" x14ac:dyDescent="0.25"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:35" x14ac:dyDescent="0.25"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:35" x14ac:dyDescent="0.25"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:35" x14ac:dyDescent="0.25"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:35" x14ac:dyDescent="0.25"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:35" x14ac:dyDescent="0.25"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:35" x14ac:dyDescent="0.25"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:35" x14ac:dyDescent="0.25"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:35" x14ac:dyDescent="0.25"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:35" x14ac:dyDescent="0.25"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:35" x14ac:dyDescent="0.25"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:35" x14ac:dyDescent="0.25"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:35" x14ac:dyDescent="0.25"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:35" x14ac:dyDescent="0.25"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:35" x14ac:dyDescent="0.25"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:35" x14ac:dyDescent="0.25"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:35" x14ac:dyDescent="0.25"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:35" x14ac:dyDescent="0.25"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:35" x14ac:dyDescent="0.25"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:35" x14ac:dyDescent="0.25"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:35" x14ac:dyDescent="0.25"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:35" x14ac:dyDescent="0.25"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:35" x14ac:dyDescent="0.25"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:35" x14ac:dyDescent="0.25"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:35" x14ac:dyDescent="0.25"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:35" x14ac:dyDescent="0.25"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:35" x14ac:dyDescent="0.25"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:35" x14ac:dyDescent="0.25"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:35" x14ac:dyDescent="0.25"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:35" x14ac:dyDescent="0.25"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:35" x14ac:dyDescent="0.25"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:35" x14ac:dyDescent="0.25"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:35" x14ac:dyDescent="0.25"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:35" x14ac:dyDescent="0.25"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:35" x14ac:dyDescent="0.25"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:35" x14ac:dyDescent="0.25"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:35" x14ac:dyDescent="0.25"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:35" x14ac:dyDescent="0.25"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:35" x14ac:dyDescent="0.25"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:35" x14ac:dyDescent="0.25"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:35" x14ac:dyDescent="0.25"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:35" x14ac:dyDescent="0.25"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:35" x14ac:dyDescent="0.25"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:35" x14ac:dyDescent="0.25"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:35" x14ac:dyDescent="0.25"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:35" x14ac:dyDescent="0.25"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:35" x14ac:dyDescent="0.25"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:35" x14ac:dyDescent="0.25"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:35" x14ac:dyDescent="0.25"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:35" x14ac:dyDescent="0.25"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:35" x14ac:dyDescent="0.25"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:35" x14ac:dyDescent="0.25"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:35" x14ac:dyDescent="0.25"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:35" x14ac:dyDescent="0.25"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:35" x14ac:dyDescent="0.25"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:35" x14ac:dyDescent="0.25"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:35" x14ac:dyDescent="0.25"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:35" x14ac:dyDescent="0.25"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:35" x14ac:dyDescent="0.25"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:35" x14ac:dyDescent="0.25"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:35" x14ac:dyDescent="0.25"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:35" x14ac:dyDescent="0.25"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:35" x14ac:dyDescent="0.25"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:35" x14ac:dyDescent="0.25"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:35" x14ac:dyDescent="0.25"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V1084" s="72"/>
      <c r="W1084" s="72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:35" x14ac:dyDescent="0.25"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V1085" s="72"/>
      <c r="W1085" s="72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:35" x14ac:dyDescent="0.25"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V1086" s="72"/>
      <c r="W1086" s="72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:35" x14ac:dyDescent="0.25">
      <c r="V1087" s="72"/>
      <c r="W1087" s="72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:35" x14ac:dyDescent="0.25">
      <c r="V1088" s="72"/>
      <c r="W1088" s="72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  <row r="1136" spans="22:35" x14ac:dyDescent="0.25">
      <c r="V1136" s="4"/>
      <c r="W1136" s="4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</row>
    <row r="1137" spans="22:35" x14ac:dyDescent="0.25">
      <c r="V1137" s="4"/>
      <c r="W1137" s="4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</row>
    <row r="1138" spans="22:35" x14ac:dyDescent="0.25">
      <c r="V1138" s="4"/>
      <c r="W1138" s="4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</row>
    <row r="1139" spans="22:35" x14ac:dyDescent="0.25">
      <c r="V1139" s="4"/>
      <c r="W1139" s="4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</row>
    <row r="1140" spans="22:35" x14ac:dyDescent="0.25">
      <c r="V1140" s="4"/>
      <c r="W1140" s="4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</row>
  </sheetData>
  <mergeCells count="2">
    <mergeCell ref="E75:G75"/>
    <mergeCell ref="E95:G95"/>
  </mergeCells>
  <printOptions gridLinesSet="0"/>
  <pageMargins left="0.23622047244094491" right="0" top="0.73" bottom="0.77" header="0.15748031496062992" footer="0.51181102362204722"/>
  <pageSetup paperSize="9" firstPageNumber="0" orientation="portrait" useFirstPageNumber="1" horizontalDpi="300" verticalDpi="4294967292" r:id="rId1"/>
  <headerFooter alignWithMargins="0"/>
  <rowBreaks count="4" manualBreakCount="4">
    <brk id="56" max="10" man="1"/>
    <brk id="114" max="10" man="1"/>
    <brk id="578" max="16383" man="1"/>
    <brk id="742" max="65535" man="1"/>
  </rowBreaks>
  <colBreaks count="1" manualBreakCount="1">
    <brk id="11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1"/>
  <dimension ref="A1:AK1135"/>
  <sheetViews>
    <sheetView showGridLines="0" zoomScaleNormal="100" zoomScaleSheetLayoutView="100" workbookViewId="0"/>
  </sheetViews>
  <sheetFormatPr baseColWidth="10" defaultColWidth="11.44140625" defaultRowHeight="12.6" x14ac:dyDescent="0.25"/>
  <cols>
    <col min="1" max="1" width="4.6640625" style="3" customWidth="1"/>
    <col min="2" max="2" width="8.109375" style="3" customWidth="1"/>
    <col min="3" max="5" width="6.88671875" style="3" customWidth="1"/>
    <col min="6" max="6" width="7.5546875" style="3" customWidth="1"/>
    <col min="7" max="11" width="6.88671875" style="3" customWidth="1"/>
    <col min="12" max="13" width="6.88671875" style="4" customWidth="1"/>
    <col min="14" max="14" width="6.88671875" style="5" customWidth="1"/>
    <col min="15" max="15" width="10.44140625" style="5" hidden="1" customWidth="1"/>
    <col min="16" max="25" width="0" style="5" hidden="1" customWidth="1"/>
    <col min="26" max="41" width="0" style="3" hidden="1" customWidth="1"/>
    <col min="42" max="16384" width="11.44140625" style="3"/>
  </cols>
  <sheetData>
    <row r="1" spans="1:37" ht="13.8" x14ac:dyDescent="0.25">
      <c r="B1" s="57" t="s">
        <v>61</v>
      </c>
      <c r="G1" s="364">
        <f>X4</f>
        <v>43720</v>
      </c>
      <c r="H1" s="364"/>
      <c r="I1" s="364"/>
      <c r="J1" s="364"/>
      <c r="L1" s="3"/>
      <c r="M1" s="3"/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7" ht="13.2" thickBot="1" x14ac:dyDescent="0.3">
      <c r="L2" s="3"/>
      <c r="M2" s="3"/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7" ht="13.2" thickTop="1" x14ac:dyDescent="0.25">
      <c r="B3" s="73">
        <f>X4</f>
        <v>43720</v>
      </c>
      <c r="C3" s="367" t="str">
        <f>'VITESSEVL sens 1 '!C3</f>
        <v>de 0 à 30</v>
      </c>
      <c r="D3" s="365" t="str">
        <f>'VITESSEVL sens 1 '!D3</f>
        <v>de 30 à 40</v>
      </c>
      <c r="E3" s="365" t="str">
        <f>'VITESSEVL sens 1 '!E3</f>
        <v>de 40 à 50</v>
      </c>
      <c r="F3" s="365" t="str">
        <f>'VITESSEVL sens 1 '!F3</f>
        <v>de 50 à 60</v>
      </c>
      <c r="G3" s="365" t="str">
        <f>'VITESSEVL sens 1 '!G3</f>
        <v>de 60 à 70</v>
      </c>
      <c r="H3" s="365" t="str">
        <f>'VITESSEVL sens 1 '!H3</f>
        <v>de 70 à 80</v>
      </c>
      <c r="I3" s="365" t="str">
        <f>'VITESSEVL sens 1 '!I3</f>
        <v>de 80 à 90</v>
      </c>
      <c r="J3" s="365" t="str">
        <f>'VITESSEVL sens 1 '!J3</f>
        <v>de 90 à 100</v>
      </c>
      <c r="K3" s="365" t="str">
        <f>'VITESSEVL sens 1 '!K3</f>
        <v>de 100 à 110</v>
      </c>
      <c r="L3" s="365" t="str">
        <f>'VITESSEVL sens 1 '!L3</f>
        <v>de 110 à 120</v>
      </c>
      <c r="M3" s="365" t="str">
        <f>'VITESSEVL sens 1 '!M3</f>
        <v>de 120 à 130</v>
      </c>
      <c r="N3" s="365" t="str">
        <f>'VITESSEVL sens 1 '!N3</f>
        <v>plus de 150</v>
      </c>
      <c r="V3" s="15"/>
      <c r="W3" s="15"/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7" ht="13.2" thickBot="1" x14ac:dyDescent="0.3">
      <c r="B4" s="25"/>
      <c r="C4" s="368"/>
      <c r="D4" s="366"/>
      <c r="E4" s="366"/>
      <c r="F4" s="366"/>
      <c r="G4" s="366"/>
      <c r="H4" s="366"/>
      <c r="I4" s="366"/>
      <c r="J4" s="366"/>
      <c r="K4" s="376"/>
      <c r="L4" s="376"/>
      <c r="M4" s="366"/>
      <c r="N4" s="366"/>
      <c r="V4" s="15"/>
      <c r="W4" s="15"/>
      <c r="X4" s="6">
        <f>'DebitVL sens 1'!N3</f>
        <v>43720</v>
      </c>
      <c r="Y4" s="6">
        <f>'DebitVL sens 1'!O3</f>
        <v>43721</v>
      </c>
      <c r="Z4" s="6">
        <f>'DebitVL sens 1'!P3</f>
        <v>43722</v>
      </c>
      <c r="AA4" s="6">
        <f>'DebitVL sens 1'!Q3</f>
        <v>43723</v>
      </c>
      <c r="AB4" s="6">
        <f>'DebitVL sens 1'!R3</f>
        <v>43724</v>
      </c>
      <c r="AC4" s="6">
        <f>'DebitVL sens 1'!S3</f>
        <v>43725</v>
      </c>
      <c r="AD4" s="6">
        <f>'DebitVL sens 1'!T3</f>
        <v>43726</v>
      </c>
      <c r="AE4" s="6">
        <f>'DebitVL sens 1'!U3</f>
        <v>0</v>
      </c>
      <c r="AF4" s="6">
        <f>'DebitVL sens 1'!V3</f>
        <v>559</v>
      </c>
      <c r="AG4" s="6">
        <f>'DebitVL sens 1'!W3</f>
        <v>234</v>
      </c>
      <c r="AH4" s="6" t="str">
        <f>'DebitVL sens 1'!X3</f>
        <v>Aucun Commentaire</v>
      </c>
      <c r="AI4" s="5"/>
      <c r="AJ4" s="5"/>
    </row>
    <row r="5" spans="1:37" ht="13.8" thickTop="1" x14ac:dyDescent="0.25">
      <c r="B5" s="16" t="s">
        <v>21</v>
      </c>
      <c r="C5" s="155">
        <f>X5</f>
        <v>0</v>
      </c>
      <c r="D5" s="41">
        <f t="shared" ref="D5:D28" si="0">Y5</f>
        <v>0</v>
      </c>
      <c r="E5" s="41">
        <f t="shared" ref="E5:E28" si="1">Z5</f>
        <v>0</v>
      </c>
      <c r="F5" s="41">
        <f t="shared" ref="F5:F28" si="2">AA5</f>
        <v>0</v>
      </c>
      <c r="G5" s="41">
        <f t="shared" ref="G5:G28" si="3">AB5</f>
        <v>0</v>
      </c>
      <c r="H5" s="41">
        <f t="shared" ref="H5:H28" si="4">AC5</f>
        <v>0</v>
      </c>
      <c r="I5" s="41">
        <f t="shared" ref="I5:I28" si="5">AD5</f>
        <v>0</v>
      </c>
      <c r="J5" s="41">
        <f t="shared" ref="J5:J28" si="6">AE5</f>
        <v>0</v>
      </c>
      <c r="K5" s="41">
        <f t="shared" ref="K5:K28" si="7">AF5</f>
        <v>0</v>
      </c>
      <c r="L5" s="41">
        <f t="shared" ref="L5:L28" si="8">AG5</f>
        <v>0</v>
      </c>
      <c r="M5" s="41">
        <f t="shared" ref="M5:M28" si="9">AH5</f>
        <v>0</v>
      </c>
      <c r="N5" s="41">
        <f t="shared" ref="N5:N28" si="10">AI5</f>
        <v>0</v>
      </c>
      <c r="V5" s="15"/>
      <c r="W5" s="15"/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</row>
    <row r="6" spans="1:37" ht="13.2" x14ac:dyDescent="0.25">
      <c r="B6" s="16" t="s">
        <v>22</v>
      </c>
      <c r="C6" s="20">
        <f t="shared" ref="C6:C28" si="11">X6</f>
        <v>0</v>
      </c>
      <c r="D6" s="41">
        <f t="shared" si="0"/>
        <v>0</v>
      </c>
      <c r="E6" s="41">
        <f t="shared" si="1"/>
        <v>0</v>
      </c>
      <c r="F6" s="41">
        <f t="shared" si="2"/>
        <v>0</v>
      </c>
      <c r="G6" s="41">
        <f t="shared" si="3"/>
        <v>0</v>
      </c>
      <c r="H6" s="41">
        <f t="shared" si="4"/>
        <v>0</v>
      </c>
      <c r="I6" s="41">
        <f t="shared" si="5"/>
        <v>2</v>
      </c>
      <c r="J6" s="41">
        <f t="shared" si="6"/>
        <v>1</v>
      </c>
      <c r="K6" s="41">
        <f t="shared" si="7"/>
        <v>0</v>
      </c>
      <c r="L6" s="41">
        <f t="shared" si="8"/>
        <v>0</v>
      </c>
      <c r="M6" s="41">
        <f t="shared" si="9"/>
        <v>0</v>
      </c>
      <c r="N6" s="41">
        <f t="shared" si="10"/>
        <v>0</v>
      </c>
      <c r="V6" s="15"/>
      <c r="W6" s="15">
        <v>1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2</v>
      </c>
      <c r="AE6">
        <v>1</v>
      </c>
      <c r="AF6">
        <v>0</v>
      </c>
      <c r="AG6">
        <v>0</v>
      </c>
      <c r="AH6">
        <v>0</v>
      </c>
      <c r="AI6">
        <v>0</v>
      </c>
      <c r="AJ6">
        <v>3</v>
      </c>
      <c r="AK6">
        <v>88</v>
      </c>
    </row>
    <row r="7" spans="1:37" ht="13.2" x14ac:dyDescent="0.25">
      <c r="B7" s="16" t="s">
        <v>23</v>
      </c>
      <c r="C7" s="20">
        <f t="shared" si="11"/>
        <v>0</v>
      </c>
      <c r="D7" s="41">
        <f t="shared" si="0"/>
        <v>0</v>
      </c>
      <c r="E7" s="41">
        <f t="shared" si="1"/>
        <v>0</v>
      </c>
      <c r="F7" s="41">
        <f t="shared" si="2"/>
        <v>0</v>
      </c>
      <c r="G7" s="41">
        <f t="shared" si="3"/>
        <v>0</v>
      </c>
      <c r="H7" s="41">
        <f t="shared" si="4"/>
        <v>0</v>
      </c>
      <c r="I7" s="41">
        <f t="shared" si="5"/>
        <v>1</v>
      </c>
      <c r="J7" s="41">
        <f t="shared" si="6"/>
        <v>0</v>
      </c>
      <c r="K7" s="41">
        <f t="shared" si="7"/>
        <v>0</v>
      </c>
      <c r="L7" s="41">
        <f t="shared" si="8"/>
        <v>0</v>
      </c>
      <c r="M7" s="41">
        <f t="shared" si="9"/>
        <v>0</v>
      </c>
      <c r="N7" s="41">
        <f t="shared" si="10"/>
        <v>0</v>
      </c>
      <c r="V7" s="15"/>
      <c r="W7" s="15">
        <v>2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1</v>
      </c>
      <c r="AE7">
        <v>0</v>
      </c>
      <c r="AF7">
        <v>0</v>
      </c>
      <c r="AG7">
        <v>0</v>
      </c>
      <c r="AH7">
        <v>0</v>
      </c>
      <c r="AI7">
        <v>0</v>
      </c>
      <c r="AJ7">
        <v>1</v>
      </c>
      <c r="AK7">
        <v>85</v>
      </c>
    </row>
    <row r="8" spans="1:37" ht="13.2" x14ac:dyDescent="0.25">
      <c r="B8" s="16" t="s">
        <v>24</v>
      </c>
      <c r="C8" s="20">
        <f t="shared" si="11"/>
        <v>0</v>
      </c>
      <c r="D8" s="41">
        <f t="shared" si="0"/>
        <v>0</v>
      </c>
      <c r="E8" s="41">
        <f t="shared" si="1"/>
        <v>0</v>
      </c>
      <c r="F8" s="41">
        <f t="shared" si="2"/>
        <v>1</v>
      </c>
      <c r="G8" s="41">
        <f t="shared" si="3"/>
        <v>0</v>
      </c>
      <c r="H8" s="41">
        <f t="shared" si="4"/>
        <v>0</v>
      </c>
      <c r="I8" s="41">
        <f t="shared" si="5"/>
        <v>1</v>
      </c>
      <c r="J8" s="41">
        <f t="shared" si="6"/>
        <v>0</v>
      </c>
      <c r="K8" s="41">
        <f t="shared" si="7"/>
        <v>0</v>
      </c>
      <c r="L8" s="41">
        <f t="shared" si="8"/>
        <v>0</v>
      </c>
      <c r="M8" s="41">
        <f t="shared" si="9"/>
        <v>0</v>
      </c>
      <c r="N8" s="41">
        <f t="shared" si="10"/>
        <v>0</v>
      </c>
      <c r="V8" s="15"/>
      <c r="W8" s="15">
        <v>3</v>
      </c>
      <c r="X8">
        <v>0</v>
      </c>
      <c r="Y8">
        <v>0</v>
      </c>
      <c r="Z8">
        <v>0</v>
      </c>
      <c r="AA8">
        <v>1</v>
      </c>
      <c r="AB8">
        <v>0</v>
      </c>
      <c r="AC8">
        <v>0</v>
      </c>
      <c r="AD8">
        <v>1</v>
      </c>
      <c r="AE8">
        <v>0</v>
      </c>
      <c r="AF8">
        <v>0</v>
      </c>
      <c r="AG8">
        <v>0</v>
      </c>
      <c r="AH8">
        <v>0</v>
      </c>
      <c r="AI8">
        <v>0</v>
      </c>
      <c r="AJ8">
        <v>1</v>
      </c>
      <c r="AK8">
        <v>70</v>
      </c>
    </row>
    <row r="9" spans="1:37" ht="13.2" x14ac:dyDescent="0.25">
      <c r="B9" s="16" t="s">
        <v>25</v>
      </c>
      <c r="C9" s="20">
        <f t="shared" si="11"/>
        <v>0</v>
      </c>
      <c r="D9" s="41">
        <f t="shared" si="0"/>
        <v>0</v>
      </c>
      <c r="E9" s="41">
        <f t="shared" si="1"/>
        <v>0</v>
      </c>
      <c r="F9" s="41">
        <f t="shared" si="2"/>
        <v>1</v>
      </c>
      <c r="G9" s="41">
        <f t="shared" si="3"/>
        <v>0</v>
      </c>
      <c r="H9" s="41">
        <f t="shared" si="4"/>
        <v>0</v>
      </c>
      <c r="I9" s="41">
        <f t="shared" si="5"/>
        <v>3</v>
      </c>
      <c r="J9" s="41">
        <f t="shared" si="6"/>
        <v>2</v>
      </c>
      <c r="K9" s="41">
        <f t="shared" si="7"/>
        <v>0</v>
      </c>
      <c r="L9" s="41">
        <f t="shared" si="8"/>
        <v>0</v>
      </c>
      <c r="M9" s="41">
        <f t="shared" si="9"/>
        <v>0</v>
      </c>
      <c r="N9" s="41">
        <f t="shared" si="10"/>
        <v>0</v>
      </c>
      <c r="V9" s="15"/>
      <c r="W9" s="15">
        <v>4</v>
      </c>
      <c r="X9">
        <v>0</v>
      </c>
      <c r="Y9">
        <v>0</v>
      </c>
      <c r="Z9">
        <v>0</v>
      </c>
      <c r="AA9">
        <v>1</v>
      </c>
      <c r="AB9">
        <v>0</v>
      </c>
      <c r="AC9">
        <v>0</v>
      </c>
      <c r="AD9">
        <v>3</v>
      </c>
      <c r="AE9">
        <v>2</v>
      </c>
      <c r="AF9">
        <v>0</v>
      </c>
      <c r="AG9">
        <v>0</v>
      </c>
      <c r="AH9">
        <v>0</v>
      </c>
      <c r="AI9">
        <v>0</v>
      </c>
      <c r="AJ9">
        <v>5</v>
      </c>
      <c r="AK9">
        <v>83</v>
      </c>
    </row>
    <row r="10" spans="1:37" ht="13.2" x14ac:dyDescent="0.25">
      <c r="B10" s="16" t="s">
        <v>26</v>
      </c>
      <c r="C10" s="20">
        <f t="shared" si="11"/>
        <v>0</v>
      </c>
      <c r="D10" s="41">
        <f t="shared" si="0"/>
        <v>0</v>
      </c>
      <c r="E10" s="41">
        <f t="shared" si="1"/>
        <v>0</v>
      </c>
      <c r="F10" s="41">
        <f t="shared" si="2"/>
        <v>0</v>
      </c>
      <c r="G10" s="41">
        <f t="shared" si="3"/>
        <v>2</v>
      </c>
      <c r="H10" s="41">
        <f t="shared" si="4"/>
        <v>1</v>
      </c>
      <c r="I10" s="41">
        <f t="shared" si="5"/>
        <v>2</v>
      </c>
      <c r="J10" s="41">
        <f t="shared" si="6"/>
        <v>1</v>
      </c>
      <c r="K10" s="41">
        <f t="shared" si="7"/>
        <v>1</v>
      </c>
      <c r="L10" s="41">
        <f t="shared" si="8"/>
        <v>0</v>
      </c>
      <c r="M10" s="41">
        <f t="shared" si="9"/>
        <v>0</v>
      </c>
      <c r="N10" s="41">
        <f t="shared" si="10"/>
        <v>0</v>
      </c>
      <c r="V10" s="15"/>
      <c r="W10" s="15">
        <v>5</v>
      </c>
      <c r="X10">
        <v>0</v>
      </c>
      <c r="Y10">
        <v>0</v>
      </c>
      <c r="Z10">
        <v>0</v>
      </c>
      <c r="AA10">
        <v>0</v>
      </c>
      <c r="AB10">
        <v>2</v>
      </c>
      <c r="AC10">
        <v>1</v>
      </c>
      <c r="AD10">
        <v>2</v>
      </c>
      <c r="AE10">
        <v>1</v>
      </c>
      <c r="AF10">
        <v>1</v>
      </c>
      <c r="AG10">
        <v>0</v>
      </c>
      <c r="AH10">
        <v>0</v>
      </c>
      <c r="AI10">
        <v>0</v>
      </c>
      <c r="AJ10">
        <v>4</v>
      </c>
      <c r="AK10">
        <v>82</v>
      </c>
    </row>
    <row r="11" spans="1:37" ht="13.2" x14ac:dyDescent="0.25">
      <c r="B11" s="16" t="s">
        <v>27</v>
      </c>
      <c r="C11" s="20">
        <f t="shared" si="11"/>
        <v>0</v>
      </c>
      <c r="D11" s="41">
        <f t="shared" si="0"/>
        <v>0</v>
      </c>
      <c r="E11" s="41">
        <f t="shared" si="1"/>
        <v>0</v>
      </c>
      <c r="F11" s="41">
        <f t="shared" si="2"/>
        <v>1</v>
      </c>
      <c r="G11" s="41">
        <f t="shared" si="3"/>
        <v>0</v>
      </c>
      <c r="H11" s="41">
        <f t="shared" si="4"/>
        <v>4</v>
      </c>
      <c r="I11" s="41">
        <f t="shared" si="5"/>
        <v>4</v>
      </c>
      <c r="J11" s="41">
        <f t="shared" si="6"/>
        <v>3</v>
      </c>
      <c r="K11" s="41">
        <f t="shared" si="7"/>
        <v>0</v>
      </c>
      <c r="L11" s="41">
        <f t="shared" si="8"/>
        <v>0</v>
      </c>
      <c r="M11" s="41">
        <f t="shared" si="9"/>
        <v>0</v>
      </c>
      <c r="N11" s="41">
        <f t="shared" si="10"/>
        <v>0</v>
      </c>
      <c r="V11" s="15"/>
      <c r="W11" s="15">
        <v>6</v>
      </c>
      <c r="X11">
        <v>0</v>
      </c>
      <c r="Y11">
        <v>0</v>
      </c>
      <c r="Z11">
        <v>0</v>
      </c>
      <c r="AA11">
        <v>1</v>
      </c>
      <c r="AB11">
        <v>0</v>
      </c>
      <c r="AC11">
        <v>4</v>
      </c>
      <c r="AD11">
        <v>4</v>
      </c>
      <c r="AE11">
        <v>3</v>
      </c>
      <c r="AF11">
        <v>0</v>
      </c>
      <c r="AG11">
        <v>0</v>
      </c>
      <c r="AH11">
        <v>0</v>
      </c>
      <c r="AI11">
        <v>0</v>
      </c>
      <c r="AJ11">
        <v>7</v>
      </c>
      <c r="AK11">
        <v>82</v>
      </c>
    </row>
    <row r="12" spans="1:37" s="7" customFormat="1" ht="13.2" x14ac:dyDescent="0.25">
      <c r="A12" s="3"/>
      <c r="B12" s="16" t="s">
        <v>28</v>
      </c>
      <c r="C12" s="20">
        <f t="shared" si="11"/>
        <v>0</v>
      </c>
      <c r="D12" s="41">
        <f t="shared" si="0"/>
        <v>0</v>
      </c>
      <c r="E12" s="41">
        <f t="shared" si="1"/>
        <v>0</v>
      </c>
      <c r="F12" s="41">
        <f t="shared" si="2"/>
        <v>0</v>
      </c>
      <c r="G12" s="41">
        <f t="shared" si="3"/>
        <v>0</v>
      </c>
      <c r="H12" s="41">
        <f t="shared" si="4"/>
        <v>3</v>
      </c>
      <c r="I12" s="41">
        <f t="shared" si="5"/>
        <v>12</v>
      </c>
      <c r="J12" s="41">
        <f t="shared" si="6"/>
        <v>2</v>
      </c>
      <c r="K12" s="41">
        <f t="shared" si="7"/>
        <v>0</v>
      </c>
      <c r="L12" s="41">
        <f t="shared" si="8"/>
        <v>0</v>
      </c>
      <c r="M12" s="41">
        <f t="shared" si="9"/>
        <v>0</v>
      </c>
      <c r="N12" s="41">
        <f t="shared" si="10"/>
        <v>0</v>
      </c>
      <c r="V12" s="15"/>
      <c r="W12" s="15">
        <v>7</v>
      </c>
      <c r="X12">
        <v>0</v>
      </c>
      <c r="Y12">
        <v>0</v>
      </c>
      <c r="Z12">
        <v>0</v>
      </c>
      <c r="AA12">
        <v>0</v>
      </c>
      <c r="AB12">
        <v>0</v>
      </c>
      <c r="AC12">
        <v>3</v>
      </c>
      <c r="AD12">
        <v>12</v>
      </c>
      <c r="AE12">
        <v>2</v>
      </c>
      <c r="AF12">
        <v>0</v>
      </c>
      <c r="AG12">
        <v>0</v>
      </c>
      <c r="AH12">
        <v>0</v>
      </c>
      <c r="AI12">
        <v>0</v>
      </c>
      <c r="AJ12">
        <v>14</v>
      </c>
      <c r="AK12">
        <v>84</v>
      </c>
    </row>
    <row r="13" spans="1:37" ht="13.2" x14ac:dyDescent="0.25">
      <c r="B13" s="16" t="s">
        <v>29</v>
      </c>
      <c r="C13" s="20">
        <f t="shared" si="11"/>
        <v>0</v>
      </c>
      <c r="D13" s="41">
        <f t="shared" si="0"/>
        <v>0</v>
      </c>
      <c r="E13" s="41">
        <f t="shared" si="1"/>
        <v>0</v>
      </c>
      <c r="F13" s="41">
        <f t="shared" si="2"/>
        <v>0</v>
      </c>
      <c r="G13" s="41">
        <f t="shared" si="3"/>
        <v>0</v>
      </c>
      <c r="H13" s="41">
        <f t="shared" si="4"/>
        <v>4</v>
      </c>
      <c r="I13" s="41">
        <f t="shared" si="5"/>
        <v>11</v>
      </c>
      <c r="J13" s="41">
        <f t="shared" si="6"/>
        <v>4</v>
      </c>
      <c r="K13" s="41">
        <f t="shared" si="7"/>
        <v>0</v>
      </c>
      <c r="L13" s="41">
        <f t="shared" si="8"/>
        <v>0</v>
      </c>
      <c r="M13" s="41">
        <f t="shared" si="9"/>
        <v>0</v>
      </c>
      <c r="N13" s="41">
        <f t="shared" si="10"/>
        <v>0</v>
      </c>
      <c r="V13" s="15"/>
      <c r="W13" s="15">
        <v>8</v>
      </c>
      <c r="X13">
        <v>0</v>
      </c>
      <c r="Y13">
        <v>0</v>
      </c>
      <c r="Z13">
        <v>0</v>
      </c>
      <c r="AA13">
        <v>0</v>
      </c>
      <c r="AB13">
        <v>0</v>
      </c>
      <c r="AC13">
        <v>4</v>
      </c>
      <c r="AD13">
        <v>11</v>
      </c>
      <c r="AE13">
        <v>4</v>
      </c>
      <c r="AF13">
        <v>0</v>
      </c>
      <c r="AG13">
        <v>0</v>
      </c>
      <c r="AH13">
        <v>0</v>
      </c>
      <c r="AI13">
        <v>0</v>
      </c>
      <c r="AJ13">
        <v>15</v>
      </c>
      <c r="AK13">
        <v>85</v>
      </c>
    </row>
    <row r="14" spans="1:37" ht="13.2" x14ac:dyDescent="0.25">
      <c r="B14" s="16" t="s">
        <v>30</v>
      </c>
      <c r="C14" s="20">
        <f t="shared" si="11"/>
        <v>0</v>
      </c>
      <c r="D14" s="41">
        <f t="shared" si="0"/>
        <v>0</v>
      </c>
      <c r="E14" s="41">
        <f t="shared" si="1"/>
        <v>0</v>
      </c>
      <c r="F14" s="41">
        <f t="shared" si="2"/>
        <v>1</v>
      </c>
      <c r="G14" s="41">
        <f t="shared" si="3"/>
        <v>1</v>
      </c>
      <c r="H14" s="41">
        <f t="shared" si="4"/>
        <v>1</v>
      </c>
      <c r="I14" s="41">
        <f t="shared" si="5"/>
        <v>8</v>
      </c>
      <c r="J14" s="41">
        <f t="shared" si="6"/>
        <v>6</v>
      </c>
      <c r="K14" s="41">
        <f t="shared" si="7"/>
        <v>1</v>
      </c>
      <c r="L14" s="41">
        <f t="shared" si="8"/>
        <v>0</v>
      </c>
      <c r="M14" s="41">
        <f t="shared" si="9"/>
        <v>0</v>
      </c>
      <c r="N14" s="41">
        <f t="shared" si="10"/>
        <v>0</v>
      </c>
      <c r="V14" s="15"/>
      <c r="W14" s="15">
        <v>9</v>
      </c>
      <c r="X14">
        <v>0</v>
      </c>
      <c r="Y14">
        <v>0</v>
      </c>
      <c r="Z14">
        <v>0</v>
      </c>
      <c r="AA14">
        <v>1</v>
      </c>
      <c r="AB14">
        <v>1</v>
      </c>
      <c r="AC14">
        <v>1</v>
      </c>
      <c r="AD14">
        <v>8</v>
      </c>
      <c r="AE14">
        <v>6</v>
      </c>
      <c r="AF14">
        <v>1</v>
      </c>
      <c r="AG14">
        <v>0</v>
      </c>
      <c r="AH14">
        <v>0</v>
      </c>
      <c r="AI14">
        <v>0</v>
      </c>
      <c r="AJ14">
        <v>15</v>
      </c>
      <c r="AK14">
        <v>86</v>
      </c>
    </row>
    <row r="15" spans="1:37" ht="13.2" x14ac:dyDescent="0.25">
      <c r="B15" s="16" t="s">
        <v>31</v>
      </c>
      <c r="C15" s="20">
        <f t="shared" si="11"/>
        <v>0</v>
      </c>
      <c r="D15" s="41">
        <f t="shared" si="0"/>
        <v>0</v>
      </c>
      <c r="E15" s="41">
        <f t="shared" si="1"/>
        <v>0</v>
      </c>
      <c r="F15" s="41">
        <f t="shared" si="2"/>
        <v>0</v>
      </c>
      <c r="G15" s="41">
        <f t="shared" si="3"/>
        <v>0</v>
      </c>
      <c r="H15" s="41">
        <f t="shared" si="4"/>
        <v>6</v>
      </c>
      <c r="I15" s="41">
        <f t="shared" si="5"/>
        <v>14</v>
      </c>
      <c r="J15" s="41">
        <f t="shared" si="6"/>
        <v>8</v>
      </c>
      <c r="K15" s="41">
        <f t="shared" si="7"/>
        <v>0</v>
      </c>
      <c r="L15" s="41">
        <f t="shared" si="8"/>
        <v>0</v>
      </c>
      <c r="M15" s="41">
        <f t="shared" si="9"/>
        <v>0</v>
      </c>
      <c r="N15" s="41">
        <f t="shared" si="10"/>
        <v>0</v>
      </c>
      <c r="V15" s="15"/>
      <c r="W15" s="15">
        <v>10</v>
      </c>
      <c r="X15">
        <v>0</v>
      </c>
      <c r="Y15">
        <v>0</v>
      </c>
      <c r="Z15">
        <v>0</v>
      </c>
      <c r="AA15">
        <v>0</v>
      </c>
      <c r="AB15">
        <v>0</v>
      </c>
      <c r="AC15">
        <v>6</v>
      </c>
      <c r="AD15">
        <v>14</v>
      </c>
      <c r="AE15">
        <v>8</v>
      </c>
      <c r="AF15">
        <v>0</v>
      </c>
      <c r="AG15">
        <v>0</v>
      </c>
      <c r="AH15">
        <v>0</v>
      </c>
      <c r="AI15">
        <v>0</v>
      </c>
      <c r="AJ15">
        <v>22</v>
      </c>
      <c r="AK15">
        <v>86</v>
      </c>
    </row>
    <row r="16" spans="1:37" ht="13.2" x14ac:dyDescent="0.25">
      <c r="B16" s="16" t="s">
        <v>32</v>
      </c>
      <c r="C16" s="20">
        <f t="shared" si="11"/>
        <v>0</v>
      </c>
      <c r="D16" s="41">
        <f t="shared" si="0"/>
        <v>0</v>
      </c>
      <c r="E16" s="41">
        <f t="shared" si="1"/>
        <v>0</v>
      </c>
      <c r="F16" s="41">
        <f t="shared" si="2"/>
        <v>0</v>
      </c>
      <c r="G16" s="41">
        <f t="shared" si="3"/>
        <v>0</v>
      </c>
      <c r="H16" s="41">
        <f t="shared" si="4"/>
        <v>0</v>
      </c>
      <c r="I16" s="41">
        <f t="shared" si="5"/>
        <v>12</v>
      </c>
      <c r="J16" s="41">
        <f t="shared" si="6"/>
        <v>6</v>
      </c>
      <c r="K16" s="41">
        <f t="shared" si="7"/>
        <v>1</v>
      </c>
      <c r="L16" s="41">
        <f t="shared" si="8"/>
        <v>0</v>
      </c>
      <c r="M16" s="41">
        <f t="shared" si="9"/>
        <v>1</v>
      </c>
      <c r="N16" s="41">
        <f t="shared" si="10"/>
        <v>0</v>
      </c>
      <c r="V16" s="15"/>
      <c r="W16" s="15">
        <v>11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12</v>
      </c>
      <c r="AE16">
        <v>6</v>
      </c>
      <c r="AF16">
        <v>1</v>
      </c>
      <c r="AG16">
        <v>0</v>
      </c>
      <c r="AH16">
        <v>1</v>
      </c>
      <c r="AI16">
        <v>0</v>
      </c>
      <c r="AJ16">
        <v>20</v>
      </c>
      <c r="AK16">
        <v>91</v>
      </c>
    </row>
    <row r="17" spans="1:37" ht="13.2" x14ac:dyDescent="0.25">
      <c r="B17" s="16" t="s">
        <v>33</v>
      </c>
      <c r="C17" s="20">
        <f t="shared" si="11"/>
        <v>1</v>
      </c>
      <c r="D17" s="41">
        <f t="shared" si="0"/>
        <v>0</v>
      </c>
      <c r="E17" s="41">
        <f t="shared" si="1"/>
        <v>0</v>
      </c>
      <c r="F17" s="41">
        <f t="shared" si="2"/>
        <v>0</v>
      </c>
      <c r="G17" s="41">
        <f t="shared" si="3"/>
        <v>1</v>
      </c>
      <c r="H17" s="41">
        <f t="shared" si="4"/>
        <v>2</v>
      </c>
      <c r="I17" s="41">
        <f t="shared" si="5"/>
        <v>10</v>
      </c>
      <c r="J17" s="41">
        <f t="shared" si="6"/>
        <v>1</v>
      </c>
      <c r="K17" s="41">
        <f t="shared" si="7"/>
        <v>0</v>
      </c>
      <c r="L17" s="41">
        <f t="shared" si="8"/>
        <v>1</v>
      </c>
      <c r="M17" s="41">
        <f t="shared" si="9"/>
        <v>0</v>
      </c>
      <c r="N17" s="41">
        <f t="shared" si="10"/>
        <v>0</v>
      </c>
      <c r="V17" s="15"/>
      <c r="W17" s="15">
        <v>12</v>
      </c>
      <c r="X17">
        <v>1</v>
      </c>
      <c r="Y17">
        <v>0</v>
      </c>
      <c r="Z17">
        <v>0</v>
      </c>
      <c r="AA17">
        <v>0</v>
      </c>
      <c r="AB17">
        <v>1</v>
      </c>
      <c r="AC17">
        <v>2</v>
      </c>
      <c r="AD17">
        <v>10</v>
      </c>
      <c r="AE17">
        <v>1</v>
      </c>
      <c r="AF17">
        <v>0</v>
      </c>
      <c r="AG17">
        <v>1</v>
      </c>
      <c r="AH17">
        <v>0</v>
      </c>
      <c r="AI17">
        <v>0</v>
      </c>
      <c r="AJ17">
        <v>12</v>
      </c>
      <c r="AK17">
        <v>81</v>
      </c>
    </row>
    <row r="18" spans="1:37" ht="13.2" x14ac:dyDescent="0.25">
      <c r="B18" s="16" t="s">
        <v>34</v>
      </c>
      <c r="C18" s="20">
        <f t="shared" si="11"/>
        <v>0</v>
      </c>
      <c r="D18" s="41">
        <f t="shared" si="0"/>
        <v>0</v>
      </c>
      <c r="E18" s="41">
        <f t="shared" si="1"/>
        <v>0</v>
      </c>
      <c r="F18" s="41">
        <f t="shared" si="2"/>
        <v>0</v>
      </c>
      <c r="G18" s="41">
        <f t="shared" si="3"/>
        <v>1</v>
      </c>
      <c r="H18" s="41">
        <f t="shared" si="4"/>
        <v>5</v>
      </c>
      <c r="I18" s="41">
        <f t="shared" si="5"/>
        <v>14</v>
      </c>
      <c r="J18" s="41">
        <f t="shared" si="6"/>
        <v>5</v>
      </c>
      <c r="K18" s="41">
        <f t="shared" si="7"/>
        <v>1</v>
      </c>
      <c r="L18" s="41">
        <f t="shared" si="8"/>
        <v>1</v>
      </c>
      <c r="M18" s="41">
        <f t="shared" si="9"/>
        <v>0</v>
      </c>
      <c r="N18" s="41">
        <f t="shared" si="10"/>
        <v>0</v>
      </c>
      <c r="V18" s="15"/>
      <c r="W18" s="15">
        <v>13</v>
      </c>
      <c r="X18">
        <v>0</v>
      </c>
      <c r="Y18">
        <v>0</v>
      </c>
      <c r="Z18">
        <v>0</v>
      </c>
      <c r="AA18">
        <v>0</v>
      </c>
      <c r="AB18">
        <v>1</v>
      </c>
      <c r="AC18">
        <v>5</v>
      </c>
      <c r="AD18">
        <v>14</v>
      </c>
      <c r="AE18">
        <v>5</v>
      </c>
      <c r="AF18">
        <v>1</v>
      </c>
      <c r="AG18">
        <v>1</v>
      </c>
      <c r="AH18">
        <v>0</v>
      </c>
      <c r="AI18">
        <v>0</v>
      </c>
      <c r="AJ18">
        <v>21</v>
      </c>
      <c r="AK18">
        <v>86</v>
      </c>
    </row>
    <row r="19" spans="1:37" ht="13.2" x14ac:dyDescent="0.25">
      <c r="B19" s="16" t="s">
        <v>35</v>
      </c>
      <c r="C19" s="20">
        <f t="shared" si="11"/>
        <v>0</v>
      </c>
      <c r="D19" s="41">
        <f t="shared" si="0"/>
        <v>0</v>
      </c>
      <c r="E19" s="41">
        <f t="shared" si="1"/>
        <v>0</v>
      </c>
      <c r="F19" s="41">
        <f t="shared" si="2"/>
        <v>0</v>
      </c>
      <c r="G19" s="41">
        <f t="shared" si="3"/>
        <v>0</v>
      </c>
      <c r="H19" s="41">
        <f t="shared" si="4"/>
        <v>4</v>
      </c>
      <c r="I19" s="41">
        <f t="shared" si="5"/>
        <v>11</v>
      </c>
      <c r="J19" s="41">
        <f t="shared" si="6"/>
        <v>6</v>
      </c>
      <c r="K19" s="41">
        <f t="shared" si="7"/>
        <v>0</v>
      </c>
      <c r="L19" s="41">
        <f t="shared" si="8"/>
        <v>0</v>
      </c>
      <c r="M19" s="41">
        <f t="shared" si="9"/>
        <v>0</v>
      </c>
      <c r="N19" s="41">
        <f t="shared" si="10"/>
        <v>0</v>
      </c>
      <c r="V19" s="15"/>
      <c r="W19" s="15">
        <v>14</v>
      </c>
      <c r="X19">
        <v>0</v>
      </c>
      <c r="Y19">
        <v>0</v>
      </c>
      <c r="Z19">
        <v>0</v>
      </c>
      <c r="AA19">
        <v>0</v>
      </c>
      <c r="AB19">
        <v>0</v>
      </c>
      <c r="AC19">
        <v>4</v>
      </c>
      <c r="AD19">
        <v>11</v>
      </c>
      <c r="AE19">
        <v>6</v>
      </c>
      <c r="AF19">
        <v>0</v>
      </c>
      <c r="AG19">
        <v>0</v>
      </c>
      <c r="AH19">
        <v>0</v>
      </c>
      <c r="AI19">
        <v>0</v>
      </c>
      <c r="AJ19">
        <v>17</v>
      </c>
      <c r="AK19">
        <v>86</v>
      </c>
    </row>
    <row r="20" spans="1:37" ht="13.2" x14ac:dyDescent="0.25">
      <c r="B20" s="16" t="s">
        <v>36</v>
      </c>
      <c r="C20" s="20">
        <f t="shared" si="11"/>
        <v>0</v>
      </c>
      <c r="D20" s="41">
        <f t="shared" si="0"/>
        <v>0</v>
      </c>
      <c r="E20" s="41">
        <f t="shared" si="1"/>
        <v>0</v>
      </c>
      <c r="F20" s="41">
        <f t="shared" si="2"/>
        <v>0</v>
      </c>
      <c r="G20" s="41">
        <f t="shared" si="3"/>
        <v>0</v>
      </c>
      <c r="H20" s="41">
        <f t="shared" si="4"/>
        <v>2</v>
      </c>
      <c r="I20" s="41">
        <f t="shared" si="5"/>
        <v>12</v>
      </c>
      <c r="J20" s="41">
        <f t="shared" si="6"/>
        <v>7</v>
      </c>
      <c r="K20" s="41">
        <f t="shared" si="7"/>
        <v>0</v>
      </c>
      <c r="L20" s="41">
        <f t="shared" si="8"/>
        <v>0</v>
      </c>
      <c r="M20" s="41">
        <f t="shared" si="9"/>
        <v>0</v>
      </c>
      <c r="N20" s="41">
        <f t="shared" si="10"/>
        <v>0</v>
      </c>
      <c r="V20" s="15"/>
      <c r="W20" s="15">
        <v>15</v>
      </c>
      <c r="X20">
        <v>0</v>
      </c>
      <c r="Y20">
        <v>0</v>
      </c>
      <c r="Z20">
        <v>0</v>
      </c>
      <c r="AA20">
        <v>0</v>
      </c>
      <c r="AB20">
        <v>0</v>
      </c>
      <c r="AC20">
        <v>2</v>
      </c>
      <c r="AD20">
        <v>12</v>
      </c>
      <c r="AE20">
        <v>7</v>
      </c>
      <c r="AF20">
        <v>0</v>
      </c>
      <c r="AG20">
        <v>0</v>
      </c>
      <c r="AH20">
        <v>0</v>
      </c>
      <c r="AI20">
        <v>0</v>
      </c>
      <c r="AJ20">
        <v>19</v>
      </c>
      <c r="AK20">
        <v>87</v>
      </c>
    </row>
    <row r="21" spans="1:37" ht="13.2" x14ac:dyDescent="0.25">
      <c r="B21" s="16" t="s">
        <v>37</v>
      </c>
      <c r="C21" s="20">
        <f t="shared" si="11"/>
        <v>0</v>
      </c>
      <c r="D21" s="41">
        <f t="shared" si="0"/>
        <v>0</v>
      </c>
      <c r="E21" s="41">
        <f t="shared" si="1"/>
        <v>0</v>
      </c>
      <c r="F21" s="41">
        <f t="shared" si="2"/>
        <v>0</v>
      </c>
      <c r="G21" s="41">
        <f t="shared" si="3"/>
        <v>1</v>
      </c>
      <c r="H21" s="41">
        <f t="shared" si="4"/>
        <v>6</v>
      </c>
      <c r="I21" s="41">
        <f t="shared" si="5"/>
        <v>15</v>
      </c>
      <c r="J21" s="41">
        <f t="shared" si="6"/>
        <v>3</v>
      </c>
      <c r="K21" s="41">
        <f t="shared" si="7"/>
        <v>0</v>
      </c>
      <c r="L21" s="41">
        <f t="shared" si="8"/>
        <v>0</v>
      </c>
      <c r="M21" s="41">
        <f t="shared" si="9"/>
        <v>0</v>
      </c>
      <c r="N21" s="41">
        <f t="shared" si="10"/>
        <v>0</v>
      </c>
      <c r="V21" s="15"/>
      <c r="W21" s="15">
        <v>16</v>
      </c>
      <c r="X21">
        <v>0</v>
      </c>
      <c r="Y21">
        <v>0</v>
      </c>
      <c r="Z21">
        <v>0</v>
      </c>
      <c r="AA21">
        <v>0</v>
      </c>
      <c r="AB21">
        <v>1</v>
      </c>
      <c r="AC21">
        <v>6</v>
      </c>
      <c r="AD21">
        <v>15</v>
      </c>
      <c r="AE21">
        <v>3</v>
      </c>
      <c r="AF21">
        <v>0</v>
      </c>
      <c r="AG21">
        <v>0</v>
      </c>
      <c r="AH21">
        <v>0</v>
      </c>
      <c r="AI21">
        <v>0</v>
      </c>
      <c r="AJ21">
        <v>18</v>
      </c>
      <c r="AK21">
        <v>83</v>
      </c>
    </row>
    <row r="22" spans="1:37" ht="13.2" x14ac:dyDescent="0.25">
      <c r="B22" s="16" t="s">
        <v>38</v>
      </c>
      <c r="C22" s="20">
        <f t="shared" si="11"/>
        <v>0</v>
      </c>
      <c r="D22" s="41">
        <f t="shared" si="0"/>
        <v>0</v>
      </c>
      <c r="E22" s="41">
        <f t="shared" si="1"/>
        <v>0</v>
      </c>
      <c r="F22" s="41">
        <f t="shared" si="2"/>
        <v>1</v>
      </c>
      <c r="G22" s="41">
        <f t="shared" si="3"/>
        <v>0</v>
      </c>
      <c r="H22" s="41">
        <f t="shared" si="4"/>
        <v>1</v>
      </c>
      <c r="I22" s="41">
        <f t="shared" si="5"/>
        <v>12</v>
      </c>
      <c r="J22" s="41">
        <f t="shared" si="6"/>
        <v>3</v>
      </c>
      <c r="K22" s="41">
        <f t="shared" si="7"/>
        <v>0</v>
      </c>
      <c r="L22" s="41">
        <f t="shared" si="8"/>
        <v>0</v>
      </c>
      <c r="M22" s="41">
        <f t="shared" si="9"/>
        <v>0</v>
      </c>
      <c r="N22" s="41">
        <f t="shared" si="10"/>
        <v>0</v>
      </c>
      <c r="V22" s="15"/>
      <c r="W22" s="15">
        <v>17</v>
      </c>
      <c r="X22">
        <v>0</v>
      </c>
      <c r="Y22">
        <v>0</v>
      </c>
      <c r="Z22">
        <v>0</v>
      </c>
      <c r="AA22">
        <v>1</v>
      </c>
      <c r="AB22">
        <v>0</v>
      </c>
      <c r="AC22">
        <v>1</v>
      </c>
      <c r="AD22">
        <v>12</v>
      </c>
      <c r="AE22">
        <v>3</v>
      </c>
      <c r="AF22">
        <v>0</v>
      </c>
      <c r="AG22">
        <v>0</v>
      </c>
      <c r="AH22">
        <v>0</v>
      </c>
      <c r="AI22">
        <v>0</v>
      </c>
      <c r="AJ22">
        <v>15</v>
      </c>
      <c r="AK22">
        <v>84</v>
      </c>
    </row>
    <row r="23" spans="1:37" ht="13.2" x14ac:dyDescent="0.25">
      <c r="B23" s="16" t="s">
        <v>39</v>
      </c>
      <c r="C23" s="20">
        <f t="shared" si="11"/>
        <v>0</v>
      </c>
      <c r="D23" s="41">
        <f t="shared" si="0"/>
        <v>0</v>
      </c>
      <c r="E23" s="41">
        <f t="shared" si="1"/>
        <v>0</v>
      </c>
      <c r="F23" s="41">
        <f t="shared" si="2"/>
        <v>0</v>
      </c>
      <c r="G23" s="41">
        <f t="shared" si="3"/>
        <v>0</v>
      </c>
      <c r="H23" s="41">
        <f t="shared" si="4"/>
        <v>1</v>
      </c>
      <c r="I23" s="41">
        <f t="shared" si="5"/>
        <v>3</v>
      </c>
      <c r="J23" s="41">
        <f t="shared" si="6"/>
        <v>1</v>
      </c>
      <c r="K23" s="41">
        <f t="shared" si="7"/>
        <v>0</v>
      </c>
      <c r="L23" s="41">
        <f t="shared" si="8"/>
        <v>0</v>
      </c>
      <c r="M23" s="41">
        <f t="shared" si="9"/>
        <v>0</v>
      </c>
      <c r="N23" s="41">
        <f t="shared" si="10"/>
        <v>0</v>
      </c>
      <c r="V23" s="15"/>
      <c r="W23" s="15">
        <v>18</v>
      </c>
      <c r="X23">
        <v>0</v>
      </c>
      <c r="Y23">
        <v>0</v>
      </c>
      <c r="Z23">
        <v>0</v>
      </c>
      <c r="AA23">
        <v>0</v>
      </c>
      <c r="AB23">
        <v>0</v>
      </c>
      <c r="AC23">
        <v>1</v>
      </c>
      <c r="AD23">
        <v>3</v>
      </c>
      <c r="AE23">
        <v>1</v>
      </c>
      <c r="AF23">
        <v>0</v>
      </c>
      <c r="AG23">
        <v>0</v>
      </c>
      <c r="AH23">
        <v>0</v>
      </c>
      <c r="AI23">
        <v>0</v>
      </c>
      <c r="AJ23">
        <v>4</v>
      </c>
      <c r="AK23">
        <v>85</v>
      </c>
    </row>
    <row r="24" spans="1:37" ht="13.2" x14ac:dyDescent="0.25">
      <c r="B24" s="16" t="s">
        <v>40</v>
      </c>
      <c r="C24" s="20">
        <f t="shared" si="11"/>
        <v>0</v>
      </c>
      <c r="D24" s="41">
        <f t="shared" si="0"/>
        <v>0</v>
      </c>
      <c r="E24" s="41">
        <f t="shared" si="1"/>
        <v>0</v>
      </c>
      <c r="F24" s="41">
        <f t="shared" si="2"/>
        <v>0</v>
      </c>
      <c r="G24" s="41">
        <f t="shared" si="3"/>
        <v>0</v>
      </c>
      <c r="H24" s="41">
        <f t="shared" si="4"/>
        <v>2</v>
      </c>
      <c r="I24" s="41">
        <f t="shared" si="5"/>
        <v>4</v>
      </c>
      <c r="J24" s="41">
        <f t="shared" si="6"/>
        <v>1</v>
      </c>
      <c r="K24" s="41">
        <f t="shared" si="7"/>
        <v>0</v>
      </c>
      <c r="L24" s="41">
        <f t="shared" si="8"/>
        <v>0</v>
      </c>
      <c r="M24" s="41">
        <f t="shared" si="9"/>
        <v>0</v>
      </c>
      <c r="N24" s="41">
        <f t="shared" si="10"/>
        <v>0</v>
      </c>
      <c r="V24" s="15"/>
      <c r="W24" s="15">
        <v>19</v>
      </c>
      <c r="X24">
        <v>0</v>
      </c>
      <c r="Y24">
        <v>0</v>
      </c>
      <c r="Z24">
        <v>0</v>
      </c>
      <c r="AA24">
        <v>0</v>
      </c>
      <c r="AB24">
        <v>0</v>
      </c>
      <c r="AC24">
        <v>2</v>
      </c>
      <c r="AD24">
        <v>4</v>
      </c>
      <c r="AE24">
        <v>1</v>
      </c>
      <c r="AF24">
        <v>0</v>
      </c>
      <c r="AG24">
        <v>0</v>
      </c>
      <c r="AH24">
        <v>0</v>
      </c>
      <c r="AI24">
        <v>0</v>
      </c>
      <c r="AJ24">
        <v>5</v>
      </c>
      <c r="AK24">
        <v>84</v>
      </c>
    </row>
    <row r="25" spans="1:37" ht="13.2" x14ac:dyDescent="0.25">
      <c r="B25" s="16" t="s">
        <v>41</v>
      </c>
      <c r="C25" s="20">
        <f t="shared" si="11"/>
        <v>0</v>
      </c>
      <c r="D25" s="41">
        <f t="shared" si="0"/>
        <v>0</v>
      </c>
      <c r="E25" s="41">
        <f t="shared" si="1"/>
        <v>0</v>
      </c>
      <c r="F25" s="41">
        <f t="shared" si="2"/>
        <v>0</v>
      </c>
      <c r="G25" s="41">
        <f t="shared" si="3"/>
        <v>0</v>
      </c>
      <c r="H25" s="41">
        <f t="shared" si="4"/>
        <v>1</v>
      </c>
      <c r="I25" s="41">
        <f t="shared" si="5"/>
        <v>3</v>
      </c>
      <c r="J25" s="41">
        <f t="shared" si="6"/>
        <v>0</v>
      </c>
      <c r="K25" s="41">
        <f t="shared" si="7"/>
        <v>0</v>
      </c>
      <c r="L25" s="41">
        <f t="shared" si="8"/>
        <v>0</v>
      </c>
      <c r="M25" s="41">
        <f t="shared" si="9"/>
        <v>0</v>
      </c>
      <c r="N25" s="41">
        <f t="shared" si="10"/>
        <v>0</v>
      </c>
      <c r="V25" s="15"/>
      <c r="W25" s="15">
        <v>20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</v>
      </c>
      <c r="AD25">
        <v>3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3</v>
      </c>
      <c r="AK25">
        <v>82</v>
      </c>
    </row>
    <row r="26" spans="1:37" s="84" customFormat="1" ht="12.75" customHeight="1" x14ac:dyDescent="0.25">
      <c r="A26" s="3"/>
      <c r="B26" s="16" t="s">
        <v>42</v>
      </c>
      <c r="C26" s="20">
        <f t="shared" si="11"/>
        <v>0</v>
      </c>
      <c r="D26" s="41">
        <f t="shared" si="0"/>
        <v>0</v>
      </c>
      <c r="E26" s="41">
        <f t="shared" si="1"/>
        <v>0</v>
      </c>
      <c r="F26" s="41">
        <f t="shared" si="2"/>
        <v>1</v>
      </c>
      <c r="G26" s="41">
        <f t="shared" si="3"/>
        <v>0</v>
      </c>
      <c r="H26" s="41">
        <f t="shared" si="4"/>
        <v>0</v>
      </c>
      <c r="I26" s="41">
        <f t="shared" si="5"/>
        <v>2</v>
      </c>
      <c r="J26" s="41">
        <f t="shared" si="6"/>
        <v>0</v>
      </c>
      <c r="K26" s="41">
        <f t="shared" si="7"/>
        <v>0</v>
      </c>
      <c r="L26" s="41">
        <f t="shared" si="8"/>
        <v>0</v>
      </c>
      <c r="M26" s="41">
        <f t="shared" si="9"/>
        <v>0</v>
      </c>
      <c r="N26" s="41">
        <f t="shared" si="10"/>
        <v>0</v>
      </c>
      <c r="V26" s="82"/>
      <c r="W26" s="15">
        <v>21</v>
      </c>
      <c r="X26">
        <v>0</v>
      </c>
      <c r="Y26">
        <v>0</v>
      </c>
      <c r="Z26">
        <v>0</v>
      </c>
      <c r="AA26">
        <v>1</v>
      </c>
      <c r="AB26">
        <v>0</v>
      </c>
      <c r="AC26">
        <v>0</v>
      </c>
      <c r="AD26">
        <v>2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2</v>
      </c>
      <c r="AK26">
        <v>75</v>
      </c>
    </row>
    <row r="27" spans="1:37" ht="12.75" customHeight="1" x14ac:dyDescent="0.25">
      <c r="B27" s="76" t="s">
        <v>43</v>
      </c>
      <c r="C27" s="20">
        <f t="shared" si="11"/>
        <v>0</v>
      </c>
      <c r="D27" s="41">
        <f t="shared" si="0"/>
        <v>0</v>
      </c>
      <c r="E27" s="41">
        <f t="shared" si="1"/>
        <v>0</v>
      </c>
      <c r="F27" s="41">
        <f t="shared" si="2"/>
        <v>0</v>
      </c>
      <c r="G27" s="41">
        <f t="shared" si="3"/>
        <v>0</v>
      </c>
      <c r="H27" s="41">
        <f t="shared" si="4"/>
        <v>1</v>
      </c>
      <c r="I27" s="41">
        <f t="shared" si="5"/>
        <v>1</v>
      </c>
      <c r="J27" s="41">
        <f t="shared" si="6"/>
        <v>1</v>
      </c>
      <c r="K27" s="41">
        <f t="shared" si="7"/>
        <v>0</v>
      </c>
      <c r="L27" s="41">
        <f t="shared" si="8"/>
        <v>0</v>
      </c>
      <c r="M27" s="41">
        <f t="shared" si="9"/>
        <v>0</v>
      </c>
      <c r="N27" s="41">
        <f t="shared" si="10"/>
        <v>0</v>
      </c>
      <c r="V27" s="15"/>
      <c r="W27" s="15">
        <v>22</v>
      </c>
      <c r="X27">
        <v>0</v>
      </c>
      <c r="Y27">
        <v>0</v>
      </c>
      <c r="Z27">
        <v>0</v>
      </c>
      <c r="AA27">
        <v>0</v>
      </c>
      <c r="AB27">
        <v>0</v>
      </c>
      <c r="AC27">
        <v>1</v>
      </c>
      <c r="AD27">
        <v>1</v>
      </c>
      <c r="AE27">
        <v>1</v>
      </c>
      <c r="AF27">
        <v>0</v>
      </c>
      <c r="AG27">
        <v>0</v>
      </c>
      <c r="AH27">
        <v>0</v>
      </c>
      <c r="AI27">
        <v>0</v>
      </c>
      <c r="AJ27">
        <v>2</v>
      </c>
      <c r="AK27">
        <v>85</v>
      </c>
    </row>
    <row r="28" spans="1:37" ht="13.8" thickBot="1" x14ac:dyDescent="0.3">
      <c r="B28" s="85" t="s">
        <v>44</v>
      </c>
      <c r="C28" s="20">
        <f t="shared" si="11"/>
        <v>0</v>
      </c>
      <c r="D28" s="41">
        <f t="shared" si="0"/>
        <v>0</v>
      </c>
      <c r="E28" s="41">
        <f t="shared" si="1"/>
        <v>0</v>
      </c>
      <c r="F28" s="41">
        <f t="shared" si="2"/>
        <v>0</v>
      </c>
      <c r="G28" s="41">
        <f t="shared" si="3"/>
        <v>1</v>
      </c>
      <c r="H28" s="41">
        <f t="shared" si="4"/>
        <v>0</v>
      </c>
      <c r="I28" s="41">
        <f t="shared" si="5"/>
        <v>2</v>
      </c>
      <c r="J28" s="41">
        <f t="shared" si="6"/>
        <v>0</v>
      </c>
      <c r="K28" s="41">
        <f t="shared" si="7"/>
        <v>0</v>
      </c>
      <c r="L28" s="41">
        <f t="shared" si="8"/>
        <v>0</v>
      </c>
      <c r="M28" s="41">
        <f t="shared" si="9"/>
        <v>0</v>
      </c>
      <c r="N28" s="41">
        <f t="shared" si="10"/>
        <v>0</v>
      </c>
      <c r="V28" s="33"/>
      <c r="W28" s="15">
        <v>23</v>
      </c>
      <c r="X28">
        <v>0</v>
      </c>
      <c r="Y28">
        <v>0</v>
      </c>
      <c r="Z28">
        <v>0</v>
      </c>
      <c r="AA28">
        <v>0</v>
      </c>
      <c r="AB28">
        <v>1</v>
      </c>
      <c r="AC28">
        <v>0</v>
      </c>
      <c r="AD28">
        <v>2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2</v>
      </c>
      <c r="AK28">
        <v>78</v>
      </c>
    </row>
    <row r="29" spans="1:37" ht="14.4" thickTop="1" thickBot="1" x14ac:dyDescent="0.3">
      <c r="B29" s="52" t="s">
        <v>62</v>
      </c>
      <c r="C29" s="53">
        <f t="shared" ref="C29:N29" si="12">SUM(C5:C28)</f>
        <v>1</v>
      </c>
      <c r="D29" s="53">
        <f t="shared" si="12"/>
        <v>0</v>
      </c>
      <c r="E29" s="53">
        <f t="shared" si="12"/>
        <v>0</v>
      </c>
      <c r="F29" s="53">
        <f t="shared" si="12"/>
        <v>6</v>
      </c>
      <c r="G29" s="53">
        <f t="shared" si="12"/>
        <v>7</v>
      </c>
      <c r="H29" s="53">
        <f t="shared" si="12"/>
        <v>44</v>
      </c>
      <c r="I29" s="53">
        <f t="shared" si="12"/>
        <v>159</v>
      </c>
      <c r="J29" s="53">
        <f t="shared" si="12"/>
        <v>61</v>
      </c>
      <c r="K29" s="53">
        <f t="shared" si="12"/>
        <v>4</v>
      </c>
      <c r="L29" s="53">
        <f t="shared" si="12"/>
        <v>2</v>
      </c>
      <c r="M29" s="53">
        <f t="shared" si="12"/>
        <v>1</v>
      </c>
      <c r="N29" s="53">
        <f t="shared" si="12"/>
        <v>0</v>
      </c>
      <c r="V29" s="4"/>
      <c r="W29" s="15">
        <v>24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</row>
    <row r="30" spans="1:37" ht="13.8" thickTop="1" x14ac:dyDescent="0.25">
      <c r="B30" s="16" t="s">
        <v>5</v>
      </c>
      <c r="C30" s="62">
        <f>C29/N32</f>
        <v>3.5087719298245615E-3</v>
      </c>
      <c r="D30" s="62">
        <f>D29/N32</f>
        <v>0</v>
      </c>
      <c r="E30" s="62">
        <f>E29/N32</f>
        <v>0</v>
      </c>
      <c r="F30" s="62">
        <f>F29/N32</f>
        <v>2.1052631578947368E-2</v>
      </c>
      <c r="G30" s="62">
        <f>G29/N32</f>
        <v>2.456140350877193E-2</v>
      </c>
      <c r="H30" s="62">
        <f>H29/N32</f>
        <v>0.15438596491228071</v>
      </c>
      <c r="I30" s="62">
        <f>I29/N32</f>
        <v>0.55789473684210522</v>
      </c>
      <c r="J30" s="62">
        <f>J29/N32</f>
        <v>0.21403508771929824</v>
      </c>
      <c r="K30" s="62">
        <f>K29/N32</f>
        <v>1.4035087719298246E-2</v>
      </c>
      <c r="L30" s="62">
        <f>L29/N32</f>
        <v>7.0175438596491229E-3</v>
      </c>
      <c r="M30" s="62">
        <f>M29/N32</f>
        <v>3.5087719298245615E-3</v>
      </c>
      <c r="N30" s="62">
        <f>N29/N32</f>
        <v>0</v>
      </c>
      <c r="V30" s="4"/>
      <c r="W30" s="4">
        <v>2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2</v>
      </c>
      <c r="AF30">
        <v>0</v>
      </c>
      <c r="AG30">
        <v>0</v>
      </c>
      <c r="AH30">
        <v>0</v>
      </c>
      <c r="AI30">
        <v>0</v>
      </c>
      <c r="AJ30">
        <v>2</v>
      </c>
      <c r="AK30">
        <v>95</v>
      </c>
    </row>
    <row r="31" spans="1:37" ht="13.8" thickBot="1" x14ac:dyDescent="0.3">
      <c r="B31" s="88" t="s">
        <v>63</v>
      </c>
      <c r="C31" s="63">
        <f t="shared" ref="C31:N31" si="13">C29/24</f>
        <v>4.1666666666666664E-2</v>
      </c>
      <c r="D31" s="63">
        <f t="shared" si="13"/>
        <v>0</v>
      </c>
      <c r="E31" s="63">
        <f t="shared" si="13"/>
        <v>0</v>
      </c>
      <c r="F31" s="63">
        <f t="shared" si="13"/>
        <v>0.25</v>
      </c>
      <c r="G31" s="63">
        <f t="shared" si="13"/>
        <v>0.29166666666666669</v>
      </c>
      <c r="H31" s="63">
        <f t="shared" si="13"/>
        <v>1.8333333333333333</v>
      </c>
      <c r="I31" s="63">
        <f t="shared" si="13"/>
        <v>6.625</v>
      </c>
      <c r="J31" s="63">
        <f t="shared" si="13"/>
        <v>2.5416666666666665</v>
      </c>
      <c r="K31" s="63">
        <f t="shared" si="13"/>
        <v>0.16666666666666666</v>
      </c>
      <c r="L31" s="63">
        <f t="shared" si="13"/>
        <v>8.3333333333333329E-2</v>
      </c>
      <c r="M31" s="63">
        <f t="shared" si="13"/>
        <v>4.1666666666666664E-2</v>
      </c>
      <c r="N31" s="63">
        <f t="shared" si="13"/>
        <v>0</v>
      </c>
      <c r="V31" s="4"/>
      <c r="W31" s="4"/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</row>
    <row r="32" spans="1:37" ht="14.4" thickTop="1" thickBot="1" x14ac:dyDescent="0.3">
      <c r="B32" s="64"/>
      <c r="C32" s="64"/>
      <c r="D32" s="64"/>
      <c r="E32" s="64"/>
      <c r="L32" s="65" t="s">
        <v>53</v>
      </c>
      <c r="M32" s="66"/>
      <c r="N32" s="67">
        <f>SUM(C5:N28)</f>
        <v>285</v>
      </c>
      <c r="V32" s="4"/>
      <c r="W32" s="4"/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1</v>
      </c>
      <c r="AE32">
        <v>2</v>
      </c>
      <c r="AF32">
        <v>0</v>
      </c>
      <c r="AG32">
        <v>0</v>
      </c>
      <c r="AH32">
        <v>0</v>
      </c>
      <c r="AI32">
        <v>0</v>
      </c>
      <c r="AJ32">
        <v>3</v>
      </c>
      <c r="AK32">
        <v>92</v>
      </c>
    </row>
    <row r="33" spans="2:37" ht="13.8" thickTop="1" x14ac:dyDescent="0.25">
      <c r="L33" s="5"/>
      <c r="M33" s="5"/>
      <c r="V33" s="4"/>
      <c r="W33" s="4"/>
      <c r="X33">
        <v>0</v>
      </c>
      <c r="Y33">
        <v>0</v>
      </c>
      <c r="Z33">
        <v>0</v>
      </c>
      <c r="AA33">
        <v>0</v>
      </c>
      <c r="AB33">
        <v>2</v>
      </c>
      <c r="AC33">
        <v>0</v>
      </c>
      <c r="AD33">
        <v>4</v>
      </c>
      <c r="AE33">
        <v>2</v>
      </c>
      <c r="AF33">
        <v>0</v>
      </c>
      <c r="AG33">
        <v>0</v>
      </c>
      <c r="AH33">
        <v>0</v>
      </c>
      <c r="AI33">
        <v>0</v>
      </c>
      <c r="AJ33">
        <v>6</v>
      </c>
      <c r="AK33">
        <v>82</v>
      </c>
    </row>
    <row r="34" spans="2:37" ht="11.25" customHeight="1" x14ac:dyDescent="0.25">
      <c r="L34" s="3"/>
      <c r="M34" s="3"/>
      <c r="V34" s="4"/>
      <c r="W34" s="4"/>
      <c r="X34">
        <v>0</v>
      </c>
      <c r="Y34">
        <v>0</v>
      </c>
      <c r="Z34">
        <v>0</v>
      </c>
      <c r="AA34">
        <v>1</v>
      </c>
      <c r="AB34">
        <v>2</v>
      </c>
      <c r="AC34">
        <v>2</v>
      </c>
      <c r="AD34">
        <v>1</v>
      </c>
      <c r="AE34">
        <v>1</v>
      </c>
      <c r="AF34">
        <v>0</v>
      </c>
      <c r="AG34">
        <v>1</v>
      </c>
      <c r="AH34">
        <v>0</v>
      </c>
      <c r="AI34">
        <v>0</v>
      </c>
      <c r="AJ34">
        <v>3</v>
      </c>
      <c r="AK34">
        <v>79</v>
      </c>
    </row>
    <row r="35" spans="2:37" ht="13.8" x14ac:dyDescent="0.25">
      <c r="B35" s="57" t="s">
        <v>64</v>
      </c>
      <c r="L35" s="3"/>
      <c r="M35" s="3"/>
      <c r="V35" s="4"/>
      <c r="W35" s="4"/>
      <c r="X35">
        <v>0</v>
      </c>
      <c r="Y35">
        <v>0</v>
      </c>
      <c r="Z35">
        <v>0</v>
      </c>
      <c r="AA35">
        <v>0</v>
      </c>
      <c r="AB35">
        <v>1</v>
      </c>
      <c r="AC35">
        <v>8</v>
      </c>
      <c r="AD35">
        <v>3</v>
      </c>
      <c r="AE35">
        <v>1</v>
      </c>
      <c r="AF35">
        <v>0</v>
      </c>
      <c r="AG35">
        <v>0</v>
      </c>
      <c r="AH35">
        <v>0</v>
      </c>
      <c r="AI35">
        <v>0</v>
      </c>
      <c r="AJ35">
        <v>4</v>
      </c>
      <c r="AK35">
        <v>78</v>
      </c>
    </row>
    <row r="36" spans="2:37" ht="13.2" x14ac:dyDescent="0.25">
      <c r="L36" s="3"/>
      <c r="M36" s="3"/>
      <c r="V36" s="4"/>
      <c r="W36" s="4"/>
      <c r="X36">
        <v>0</v>
      </c>
      <c r="Y36">
        <v>0</v>
      </c>
      <c r="Z36">
        <v>0</v>
      </c>
      <c r="AA36">
        <v>0</v>
      </c>
      <c r="AB36">
        <v>2</v>
      </c>
      <c r="AC36">
        <v>3</v>
      </c>
      <c r="AD36">
        <v>9</v>
      </c>
      <c r="AE36">
        <v>2</v>
      </c>
      <c r="AF36">
        <v>0</v>
      </c>
      <c r="AG36">
        <v>0</v>
      </c>
      <c r="AH36">
        <v>0</v>
      </c>
      <c r="AI36">
        <v>0</v>
      </c>
      <c r="AJ36">
        <v>11</v>
      </c>
      <c r="AK36">
        <v>82</v>
      </c>
    </row>
    <row r="37" spans="2:37" ht="13.2" x14ac:dyDescent="0.25">
      <c r="L37" s="3"/>
      <c r="M37" s="3"/>
      <c r="V37" s="4"/>
      <c r="W37" s="4"/>
      <c r="X37">
        <v>0</v>
      </c>
      <c r="Y37">
        <v>0</v>
      </c>
      <c r="Z37">
        <v>0</v>
      </c>
      <c r="AA37">
        <v>0</v>
      </c>
      <c r="AB37">
        <v>0</v>
      </c>
      <c r="AC37">
        <v>3</v>
      </c>
      <c r="AD37">
        <v>7</v>
      </c>
      <c r="AE37">
        <v>4</v>
      </c>
      <c r="AF37">
        <v>0</v>
      </c>
      <c r="AG37">
        <v>0</v>
      </c>
      <c r="AH37">
        <v>0</v>
      </c>
      <c r="AI37">
        <v>0</v>
      </c>
      <c r="AJ37">
        <v>11</v>
      </c>
      <c r="AK37">
        <v>86</v>
      </c>
    </row>
    <row r="38" spans="2:37" ht="13.2" x14ac:dyDescent="0.25">
      <c r="L38" s="3"/>
      <c r="M38" s="3"/>
      <c r="V38" s="4"/>
      <c r="W38" s="4"/>
      <c r="X38">
        <v>0</v>
      </c>
      <c r="Y38">
        <v>0</v>
      </c>
      <c r="Z38">
        <v>0</v>
      </c>
      <c r="AA38">
        <v>0</v>
      </c>
      <c r="AB38">
        <v>1</v>
      </c>
      <c r="AC38">
        <v>4</v>
      </c>
      <c r="AD38">
        <v>11</v>
      </c>
      <c r="AE38">
        <v>3</v>
      </c>
      <c r="AF38">
        <v>1</v>
      </c>
      <c r="AG38">
        <v>0</v>
      </c>
      <c r="AH38">
        <v>0</v>
      </c>
      <c r="AI38">
        <v>0</v>
      </c>
      <c r="AJ38">
        <v>15</v>
      </c>
      <c r="AK38">
        <v>84</v>
      </c>
    </row>
    <row r="39" spans="2:37" ht="13.2" x14ac:dyDescent="0.25">
      <c r="L39" s="3"/>
      <c r="M39" s="3"/>
      <c r="V39" s="4"/>
      <c r="W39" s="4"/>
      <c r="X39">
        <v>0</v>
      </c>
      <c r="Y39">
        <v>0</v>
      </c>
      <c r="Z39">
        <v>0</v>
      </c>
      <c r="AA39">
        <v>0</v>
      </c>
      <c r="AB39">
        <v>2</v>
      </c>
      <c r="AC39">
        <v>5</v>
      </c>
      <c r="AD39">
        <v>13</v>
      </c>
      <c r="AE39">
        <v>4</v>
      </c>
      <c r="AF39">
        <v>1</v>
      </c>
      <c r="AG39">
        <v>0</v>
      </c>
      <c r="AH39">
        <v>0</v>
      </c>
      <c r="AI39">
        <v>0</v>
      </c>
      <c r="AJ39">
        <v>18</v>
      </c>
      <c r="AK39">
        <v>84</v>
      </c>
    </row>
    <row r="40" spans="2:37" ht="13.2" x14ac:dyDescent="0.25">
      <c r="L40" s="3"/>
      <c r="M40" s="3"/>
      <c r="V40" s="4"/>
      <c r="W40" s="4"/>
      <c r="X40">
        <v>0</v>
      </c>
      <c r="Y40">
        <v>0</v>
      </c>
      <c r="Z40">
        <v>0</v>
      </c>
      <c r="AA40">
        <v>0</v>
      </c>
      <c r="AB40">
        <v>1</v>
      </c>
      <c r="AC40">
        <v>4</v>
      </c>
      <c r="AD40">
        <v>6</v>
      </c>
      <c r="AE40">
        <v>4</v>
      </c>
      <c r="AF40">
        <v>0</v>
      </c>
      <c r="AG40">
        <v>0</v>
      </c>
      <c r="AH40">
        <v>0</v>
      </c>
      <c r="AI40">
        <v>0</v>
      </c>
      <c r="AJ40">
        <v>10</v>
      </c>
      <c r="AK40">
        <v>84</v>
      </c>
    </row>
    <row r="41" spans="2:37" ht="13.2" x14ac:dyDescent="0.25">
      <c r="L41" s="3"/>
      <c r="M41" s="3"/>
      <c r="V41" s="4"/>
      <c r="W41" s="4"/>
      <c r="X41">
        <v>0</v>
      </c>
      <c r="Y41">
        <v>0</v>
      </c>
      <c r="Z41">
        <v>0</v>
      </c>
      <c r="AA41">
        <v>0</v>
      </c>
      <c r="AB41">
        <v>2</v>
      </c>
      <c r="AC41">
        <v>6</v>
      </c>
      <c r="AD41">
        <v>10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10</v>
      </c>
      <c r="AK41">
        <v>79</v>
      </c>
    </row>
    <row r="42" spans="2:37" ht="13.2" x14ac:dyDescent="0.25">
      <c r="L42" s="3"/>
      <c r="M42" s="3"/>
      <c r="V42" s="4"/>
      <c r="W42" s="4"/>
      <c r="X42">
        <v>0</v>
      </c>
      <c r="Y42">
        <v>0</v>
      </c>
      <c r="Z42">
        <v>1</v>
      </c>
      <c r="AA42">
        <v>0</v>
      </c>
      <c r="AB42">
        <v>2</v>
      </c>
      <c r="AC42">
        <v>5</v>
      </c>
      <c r="AD42">
        <v>5</v>
      </c>
      <c r="AE42">
        <v>6</v>
      </c>
      <c r="AF42">
        <v>0</v>
      </c>
      <c r="AG42">
        <v>0</v>
      </c>
      <c r="AH42">
        <v>0</v>
      </c>
      <c r="AI42">
        <v>0</v>
      </c>
      <c r="AJ42">
        <v>11</v>
      </c>
      <c r="AK42">
        <v>81</v>
      </c>
    </row>
    <row r="43" spans="2:37" ht="13.2" x14ac:dyDescent="0.25">
      <c r="L43" s="3"/>
      <c r="M43" s="3"/>
      <c r="V43" s="4"/>
      <c r="W43" s="4"/>
      <c r="X43">
        <v>0</v>
      </c>
      <c r="Y43">
        <v>0</v>
      </c>
      <c r="Z43">
        <v>0</v>
      </c>
      <c r="AA43">
        <v>0</v>
      </c>
      <c r="AB43">
        <v>1</v>
      </c>
      <c r="AC43">
        <v>3</v>
      </c>
      <c r="AD43">
        <v>18</v>
      </c>
      <c r="AE43">
        <v>3</v>
      </c>
      <c r="AF43">
        <v>0</v>
      </c>
      <c r="AG43">
        <v>0</v>
      </c>
      <c r="AH43">
        <v>0</v>
      </c>
      <c r="AI43">
        <v>0</v>
      </c>
      <c r="AJ43">
        <v>21</v>
      </c>
      <c r="AK43">
        <v>84</v>
      </c>
    </row>
    <row r="44" spans="2:37" ht="13.2" x14ac:dyDescent="0.25">
      <c r="L44" s="3"/>
      <c r="M44" s="3"/>
      <c r="V44" s="4"/>
      <c r="W44" s="4"/>
      <c r="X44">
        <v>0</v>
      </c>
      <c r="Y44">
        <v>0</v>
      </c>
      <c r="Z44">
        <v>0</v>
      </c>
      <c r="AA44">
        <v>0</v>
      </c>
      <c r="AB44">
        <v>0</v>
      </c>
      <c r="AC44">
        <v>2</v>
      </c>
      <c r="AD44">
        <v>22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22</v>
      </c>
      <c r="AK44">
        <v>84</v>
      </c>
    </row>
    <row r="45" spans="2:37" ht="13.2" x14ac:dyDescent="0.25">
      <c r="L45" s="3"/>
      <c r="M45" s="3"/>
      <c r="V45" s="4"/>
      <c r="W45" s="4"/>
      <c r="X45">
        <v>1</v>
      </c>
      <c r="Y45">
        <v>0</v>
      </c>
      <c r="Z45">
        <v>0</v>
      </c>
      <c r="AA45">
        <v>0</v>
      </c>
      <c r="AB45">
        <v>0</v>
      </c>
      <c r="AC45">
        <v>7</v>
      </c>
      <c r="AD45">
        <v>12</v>
      </c>
      <c r="AE45">
        <v>5</v>
      </c>
      <c r="AF45">
        <v>0</v>
      </c>
      <c r="AG45">
        <v>0</v>
      </c>
      <c r="AH45">
        <v>0</v>
      </c>
      <c r="AI45">
        <v>0</v>
      </c>
      <c r="AJ45">
        <v>17</v>
      </c>
      <c r="AK45">
        <v>81</v>
      </c>
    </row>
    <row r="46" spans="2:37" ht="13.2" x14ac:dyDescent="0.25">
      <c r="L46" s="3"/>
      <c r="M46" s="3"/>
      <c r="V46" s="4"/>
      <c r="W46" s="4"/>
      <c r="X46">
        <v>0</v>
      </c>
      <c r="Y46">
        <v>0</v>
      </c>
      <c r="Z46">
        <v>0</v>
      </c>
      <c r="AA46">
        <v>0</v>
      </c>
      <c r="AB46">
        <v>1</v>
      </c>
      <c r="AC46">
        <v>5</v>
      </c>
      <c r="AD46">
        <v>9</v>
      </c>
      <c r="AE46">
        <v>4</v>
      </c>
      <c r="AF46">
        <v>1</v>
      </c>
      <c r="AG46">
        <v>0</v>
      </c>
      <c r="AH46">
        <v>0</v>
      </c>
      <c r="AI46">
        <v>0</v>
      </c>
      <c r="AJ46">
        <v>14</v>
      </c>
      <c r="AK46">
        <v>84</v>
      </c>
    </row>
    <row r="47" spans="2:37" ht="13.2" x14ac:dyDescent="0.25">
      <c r="L47" s="3"/>
      <c r="M47" s="3"/>
      <c r="V47" s="4"/>
      <c r="W47" s="4"/>
      <c r="X47">
        <v>0</v>
      </c>
      <c r="Y47">
        <v>0</v>
      </c>
      <c r="Z47">
        <v>0</v>
      </c>
      <c r="AA47">
        <v>0</v>
      </c>
      <c r="AB47">
        <v>0</v>
      </c>
      <c r="AC47">
        <v>1</v>
      </c>
      <c r="AD47">
        <v>2</v>
      </c>
      <c r="AE47">
        <v>1</v>
      </c>
      <c r="AF47">
        <v>0</v>
      </c>
      <c r="AG47">
        <v>0</v>
      </c>
      <c r="AH47">
        <v>0</v>
      </c>
      <c r="AI47">
        <v>0</v>
      </c>
      <c r="AJ47">
        <v>3</v>
      </c>
      <c r="AK47">
        <v>85</v>
      </c>
    </row>
    <row r="48" spans="2:37" ht="13.2" x14ac:dyDescent="0.25">
      <c r="L48" s="3"/>
      <c r="M48" s="3"/>
      <c r="V48" s="4"/>
      <c r="W48" s="4"/>
      <c r="X48">
        <v>0</v>
      </c>
      <c r="Y48">
        <v>0</v>
      </c>
      <c r="Z48">
        <v>1</v>
      </c>
      <c r="AA48">
        <v>0</v>
      </c>
      <c r="AB48">
        <v>0</v>
      </c>
      <c r="AC48">
        <v>2</v>
      </c>
      <c r="AD48">
        <v>3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3</v>
      </c>
      <c r="AK48">
        <v>75</v>
      </c>
    </row>
    <row r="49" spans="1:37" ht="13.2" x14ac:dyDescent="0.25">
      <c r="L49" s="3"/>
      <c r="M49" s="3"/>
      <c r="V49" s="4"/>
      <c r="W49" s="4"/>
      <c r="X49">
        <v>0</v>
      </c>
      <c r="Y49">
        <v>0</v>
      </c>
      <c r="Z49">
        <v>0</v>
      </c>
      <c r="AA49">
        <v>0</v>
      </c>
      <c r="AB49">
        <v>0</v>
      </c>
      <c r="AC49">
        <v>2</v>
      </c>
      <c r="AD49">
        <v>1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1</v>
      </c>
      <c r="AK49">
        <v>78</v>
      </c>
    </row>
    <row r="50" spans="1:37" ht="13.2" x14ac:dyDescent="0.25">
      <c r="L50" s="3"/>
      <c r="M50" s="3"/>
      <c r="V50" s="4"/>
      <c r="W50" s="4"/>
      <c r="X50">
        <v>0</v>
      </c>
      <c r="Y50">
        <v>0</v>
      </c>
      <c r="Z50">
        <v>0</v>
      </c>
      <c r="AA50">
        <v>0</v>
      </c>
      <c r="AB50">
        <v>0</v>
      </c>
      <c r="AC50">
        <v>1</v>
      </c>
      <c r="AD50">
        <v>0</v>
      </c>
      <c r="AE50">
        <v>0</v>
      </c>
      <c r="AF50">
        <v>1</v>
      </c>
      <c r="AG50">
        <v>0</v>
      </c>
      <c r="AH50">
        <v>0</v>
      </c>
      <c r="AI50">
        <v>0</v>
      </c>
      <c r="AJ50">
        <v>1</v>
      </c>
      <c r="AK50">
        <v>90</v>
      </c>
    </row>
    <row r="51" spans="1:37" ht="13.2" x14ac:dyDescent="0.25">
      <c r="L51" s="3"/>
      <c r="M51" s="3"/>
      <c r="V51" s="4"/>
      <c r="W51" s="4"/>
      <c r="X51">
        <v>0</v>
      </c>
      <c r="Y51">
        <v>0</v>
      </c>
      <c r="Z51">
        <v>0</v>
      </c>
      <c r="AA51">
        <v>0</v>
      </c>
      <c r="AB51">
        <v>0</v>
      </c>
      <c r="AC51">
        <v>1</v>
      </c>
      <c r="AD51">
        <v>0</v>
      </c>
      <c r="AE51">
        <v>1</v>
      </c>
      <c r="AF51">
        <v>0</v>
      </c>
      <c r="AG51">
        <v>0</v>
      </c>
      <c r="AH51">
        <v>0</v>
      </c>
      <c r="AI51">
        <v>0</v>
      </c>
      <c r="AJ51">
        <v>1</v>
      </c>
      <c r="AK51">
        <v>85</v>
      </c>
    </row>
    <row r="52" spans="1:37" ht="13.2" x14ac:dyDescent="0.25">
      <c r="L52" s="3"/>
      <c r="M52" s="3"/>
      <c r="V52" s="4"/>
      <c r="W52" s="4"/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1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1</v>
      </c>
      <c r="AK52">
        <v>85</v>
      </c>
    </row>
    <row r="53" spans="1:37" ht="13.2" x14ac:dyDescent="0.25">
      <c r="L53" s="3"/>
      <c r="M53" s="3"/>
      <c r="V53" s="4"/>
      <c r="W53" s="4"/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</row>
    <row r="54" spans="1:37" ht="13.2" x14ac:dyDescent="0.25">
      <c r="L54" s="3"/>
      <c r="M54" s="3"/>
      <c r="V54" s="4"/>
      <c r="W54" s="4">
        <v>3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1</v>
      </c>
      <c r="AE54">
        <v>1</v>
      </c>
      <c r="AF54">
        <v>1</v>
      </c>
      <c r="AG54">
        <v>0</v>
      </c>
      <c r="AH54">
        <v>0</v>
      </c>
      <c r="AI54">
        <v>0</v>
      </c>
      <c r="AJ54">
        <v>3</v>
      </c>
      <c r="AK54">
        <v>95</v>
      </c>
    </row>
    <row r="55" spans="1:37" ht="13.2" x14ac:dyDescent="0.25">
      <c r="L55" s="3"/>
      <c r="M55" s="3"/>
      <c r="V55" s="4"/>
      <c r="W55" s="4"/>
      <c r="X55">
        <v>0</v>
      </c>
      <c r="Y55">
        <v>0</v>
      </c>
      <c r="Z55">
        <v>0</v>
      </c>
      <c r="AA55">
        <v>0</v>
      </c>
      <c r="AB55">
        <v>1</v>
      </c>
      <c r="AC55">
        <v>0</v>
      </c>
      <c r="AD55">
        <v>0</v>
      </c>
      <c r="AE55">
        <v>2</v>
      </c>
      <c r="AF55">
        <v>0</v>
      </c>
      <c r="AG55">
        <v>0</v>
      </c>
      <c r="AH55">
        <v>0</v>
      </c>
      <c r="AI55">
        <v>0</v>
      </c>
      <c r="AJ55">
        <v>2</v>
      </c>
      <c r="AK55">
        <v>85</v>
      </c>
    </row>
    <row r="56" spans="1:37" ht="13.2" x14ac:dyDescent="0.25">
      <c r="L56" s="3"/>
      <c r="M56" s="3"/>
      <c r="V56" s="4"/>
      <c r="W56" s="4"/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1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1</v>
      </c>
      <c r="AK56">
        <v>85</v>
      </c>
    </row>
    <row r="57" spans="1:37" ht="13.2" x14ac:dyDescent="0.25">
      <c r="L57" s="3"/>
      <c r="M57" s="3"/>
      <c r="V57" s="4"/>
      <c r="W57" s="4"/>
      <c r="X57">
        <v>0</v>
      </c>
      <c r="Y57">
        <v>0</v>
      </c>
      <c r="Z57">
        <v>0</v>
      </c>
      <c r="AA57">
        <v>0</v>
      </c>
      <c r="AB57">
        <v>2</v>
      </c>
      <c r="AC57">
        <v>0</v>
      </c>
      <c r="AD57">
        <v>1</v>
      </c>
      <c r="AE57">
        <v>1</v>
      </c>
      <c r="AF57">
        <v>0</v>
      </c>
      <c r="AG57">
        <v>0</v>
      </c>
      <c r="AH57">
        <v>0</v>
      </c>
      <c r="AI57">
        <v>0</v>
      </c>
      <c r="AJ57">
        <v>2</v>
      </c>
      <c r="AK57">
        <v>78</v>
      </c>
    </row>
    <row r="58" spans="1:37" ht="0.75" customHeight="1" x14ac:dyDescent="0.25">
      <c r="L58" s="3"/>
      <c r="M58" s="3"/>
      <c r="V58" s="4"/>
      <c r="W58" s="4"/>
      <c r="X58">
        <v>0</v>
      </c>
      <c r="Y58">
        <v>0</v>
      </c>
      <c r="Z58">
        <v>0</v>
      </c>
      <c r="AA58">
        <v>1</v>
      </c>
      <c r="AB58">
        <v>1</v>
      </c>
      <c r="AC58">
        <v>0</v>
      </c>
      <c r="AD58">
        <v>2</v>
      </c>
      <c r="AE58">
        <v>1</v>
      </c>
      <c r="AF58">
        <v>0</v>
      </c>
      <c r="AG58">
        <v>0</v>
      </c>
      <c r="AH58">
        <v>0</v>
      </c>
      <c r="AI58">
        <v>0</v>
      </c>
      <c r="AJ58">
        <v>3</v>
      </c>
      <c r="AK58">
        <v>77</v>
      </c>
    </row>
    <row r="59" spans="1:37" ht="13.8" x14ac:dyDescent="0.25">
      <c r="B59" s="57" t="s">
        <v>61</v>
      </c>
      <c r="G59" s="373">
        <f>Y4</f>
        <v>43721</v>
      </c>
      <c r="H59" s="373"/>
      <c r="I59" s="373"/>
      <c r="J59" s="373"/>
      <c r="L59" s="3"/>
      <c r="M59" s="3"/>
      <c r="V59" s="4"/>
      <c r="W59" s="4"/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</row>
    <row r="60" spans="1:37" ht="13.8" thickBot="1" x14ac:dyDescent="0.3">
      <c r="L60" s="3"/>
      <c r="M60" s="3"/>
      <c r="V60" s="4"/>
      <c r="W60" s="4"/>
      <c r="X60">
        <v>0</v>
      </c>
      <c r="Y60">
        <v>0</v>
      </c>
      <c r="Z60">
        <v>0</v>
      </c>
      <c r="AA60">
        <v>0</v>
      </c>
      <c r="AB60">
        <v>0</v>
      </c>
      <c r="AC60">
        <v>2</v>
      </c>
      <c r="AD60">
        <v>0</v>
      </c>
      <c r="AE60">
        <v>1</v>
      </c>
      <c r="AF60">
        <v>0</v>
      </c>
      <c r="AG60">
        <v>0</v>
      </c>
      <c r="AH60">
        <v>0</v>
      </c>
      <c r="AI60">
        <v>0</v>
      </c>
      <c r="AJ60">
        <v>1</v>
      </c>
      <c r="AK60">
        <v>82</v>
      </c>
    </row>
    <row r="61" spans="1:37" s="9" customFormat="1" ht="13.5" customHeight="1" thickTop="1" x14ac:dyDescent="0.55000000000000004">
      <c r="A61" s="3"/>
      <c r="B61" s="89">
        <f>G59</f>
        <v>43721</v>
      </c>
      <c r="C61" s="367" t="str">
        <f t="shared" ref="C61:N61" si="14">C3</f>
        <v>de 0 à 30</v>
      </c>
      <c r="D61" s="365" t="str">
        <f t="shared" si="14"/>
        <v>de 30 à 40</v>
      </c>
      <c r="E61" s="365" t="str">
        <f t="shared" si="14"/>
        <v>de 40 à 50</v>
      </c>
      <c r="F61" s="365" t="str">
        <f t="shared" si="14"/>
        <v>de 50 à 60</v>
      </c>
      <c r="G61" s="365" t="str">
        <f t="shared" si="14"/>
        <v>de 60 à 70</v>
      </c>
      <c r="H61" s="365" t="str">
        <f t="shared" si="14"/>
        <v>de 70 à 80</v>
      </c>
      <c r="I61" s="365" t="str">
        <f t="shared" si="14"/>
        <v>de 80 à 90</v>
      </c>
      <c r="J61" s="365" t="str">
        <f t="shared" si="14"/>
        <v>de 90 à 100</v>
      </c>
      <c r="K61" s="365" t="str">
        <f t="shared" si="14"/>
        <v>de 100 à 110</v>
      </c>
      <c r="L61" s="365" t="str">
        <f t="shared" si="14"/>
        <v>de 110 à 120</v>
      </c>
      <c r="M61" s="365" t="str">
        <f t="shared" si="14"/>
        <v>de 120 à 130</v>
      </c>
      <c r="N61" s="365" t="str">
        <f t="shared" si="14"/>
        <v>plus de 150</v>
      </c>
      <c r="V61" s="4"/>
      <c r="W61" s="4"/>
      <c r="X61">
        <v>0</v>
      </c>
      <c r="Y61">
        <v>1</v>
      </c>
      <c r="Z61">
        <v>0</v>
      </c>
      <c r="AA61">
        <v>0</v>
      </c>
      <c r="AB61">
        <v>0</v>
      </c>
      <c r="AC61">
        <v>2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62</v>
      </c>
    </row>
    <row r="62" spans="1:37" ht="13.5" customHeight="1" thickBot="1" x14ac:dyDescent="0.3">
      <c r="B62" s="25"/>
      <c r="C62" s="368"/>
      <c r="D62" s="366"/>
      <c r="E62" s="366"/>
      <c r="F62" s="366"/>
      <c r="G62" s="366"/>
      <c r="H62" s="366"/>
      <c r="I62" s="366"/>
      <c r="J62" s="366"/>
      <c r="K62" s="366"/>
      <c r="L62" s="366"/>
      <c r="M62" s="366"/>
      <c r="N62" s="366"/>
      <c r="V62" s="4"/>
      <c r="W62" s="4"/>
      <c r="X62">
        <v>0</v>
      </c>
      <c r="Y62">
        <v>0</v>
      </c>
      <c r="Z62">
        <v>0</v>
      </c>
      <c r="AA62">
        <v>0</v>
      </c>
      <c r="AB62">
        <v>0</v>
      </c>
      <c r="AC62">
        <v>1</v>
      </c>
      <c r="AD62">
        <v>0</v>
      </c>
      <c r="AE62">
        <v>1</v>
      </c>
      <c r="AF62">
        <v>0</v>
      </c>
      <c r="AG62">
        <v>0</v>
      </c>
      <c r="AH62">
        <v>0</v>
      </c>
      <c r="AI62">
        <v>0</v>
      </c>
      <c r="AJ62">
        <v>1</v>
      </c>
      <c r="AK62">
        <v>85</v>
      </c>
    </row>
    <row r="63" spans="1:37" ht="13.5" customHeight="1" thickTop="1" x14ac:dyDescent="0.25">
      <c r="B63" s="16" t="s">
        <v>21</v>
      </c>
      <c r="C63" s="20">
        <f>X29</f>
        <v>0</v>
      </c>
      <c r="D63" s="41">
        <f t="shared" ref="D63:D86" si="15">Y29</f>
        <v>0</v>
      </c>
      <c r="E63" s="41">
        <f t="shared" ref="E63:E86" si="16">Z29</f>
        <v>0</v>
      </c>
      <c r="F63" s="41">
        <f t="shared" ref="F63:F86" si="17">AA29</f>
        <v>0</v>
      </c>
      <c r="G63" s="41">
        <f t="shared" ref="G63:G86" si="18">AB29</f>
        <v>0</v>
      </c>
      <c r="H63" s="41">
        <f t="shared" ref="H63:H86" si="19">AC29</f>
        <v>0</v>
      </c>
      <c r="I63" s="41">
        <f t="shared" ref="I63:I86" si="20">AD29</f>
        <v>0</v>
      </c>
      <c r="J63" s="41">
        <f t="shared" ref="J63:J86" si="21">AE29</f>
        <v>0</v>
      </c>
      <c r="K63" s="41">
        <f t="shared" ref="K63:K86" si="22">AF29</f>
        <v>0</v>
      </c>
      <c r="L63" s="41">
        <f t="shared" ref="L63:L86" si="23">AG29</f>
        <v>0</v>
      </c>
      <c r="M63" s="41">
        <f t="shared" ref="M63:M86" si="24">AH29</f>
        <v>0</v>
      </c>
      <c r="N63" s="41">
        <f t="shared" ref="N63:N86" si="25">AI29</f>
        <v>0</v>
      </c>
      <c r="V63" s="4"/>
      <c r="W63" s="4"/>
      <c r="X63">
        <v>0</v>
      </c>
      <c r="Y63">
        <v>0</v>
      </c>
      <c r="Z63">
        <v>0</v>
      </c>
      <c r="AA63">
        <v>0</v>
      </c>
      <c r="AB63">
        <v>1</v>
      </c>
      <c r="AC63">
        <v>0</v>
      </c>
      <c r="AD63">
        <v>1</v>
      </c>
      <c r="AE63">
        <v>1</v>
      </c>
      <c r="AF63">
        <v>0</v>
      </c>
      <c r="AG63">
        <v>0</v>
      </c>
      <c r="AH63">
        <v>0</v>
      </c>
      <c r="AI63">
        <v>0</v>
      </c>
      <c r="AJ63">
        <v>2</v>
      </c>
      <c r="AK63">
        <v>82</v>
      </c>
    </row>
    <row r="64" spans="1:37" ht="13.5" customHeight="1" x14ac:dyDescent="0.25">
      <c r="B64" s="16" t="s">
        <v>22</v>
      </c>
      <c r="C64" s="20">
        <f t="shared" ref="C64:C86" si="26">X30</f>
        <v>0</v>
      </c>
      <c r="D64" s="41">
        <f t="shared" si="15"/>
        <v>0</v>
      </c>
      <c r="E64" s="41">
        <f t="shared" si="16"/>
        <v>0</v>
      </c>
      <c r="F64" s="41">
        <f t="shared" si="17"/>
        <v>0</v>
      </c>
      <c r="G64" s="41">
        <f t="shared" si="18"/>
        <v>0</v>
      </c>
      <c r="H64" s="41">
        <f t="shared" si="19"/>
        <v>0</v>
      </c>
      <c r="I64" s="41">
        <f t="shared" si="20"/>
        <v>0</v>
      </c>
      <c r="J64" s="41">
        <f t="shared" si="21"/>
        <v>2</v>
      </c>
      <c r="K64" s="41">
        <f t="shared" si="22"/>
        <v>0</v>
      </c>
      <c r="L64" s="41">
        <f t="shared" si="23"/>
        <v>0</v>
      </c>
      <c r="M64" s="41">
        <f t="shared" si="24"/>
        <v>0</v>
      </c>
      <c r="N64" s="41">
        <f t="shared" si="25"/>
        <v>0</v>
      </c>
      <c r="V64" s="4"/>
      <c r="W64" s="4"/>
      <c r="X64">
        <v>0</v>
      </c>
      <c r="Y64">
        <v>0</v>
      </c>
      <c r="Z64">
        <v>0</v>
      </c>
      <c r="AA64">
        <v>0</v>
      </c>
      <c r="AB64">
        <v>0</v>
      </c>
      <c r="AC64">
        <v>1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75</v>
      </c>
    </row>
    <row r="65" spans="2:37" ht="13.5" customHeight="1" x14ac:dyDescent="0.25">
      <c r="B65" s="16" t="s">
        <v>23</v>
      </c>
      <c r="C65" s="20">
        <f t="shared" si="26"/>
        <v>0</v>
      </c>
      <c r="D65" s="41">
        <f t="shared" si="15"/>
        <v>0</v>
      </c>
      <c r="E65" s="41">
        <f t="shared" si="16"/>
        <v>0</v>
      </c>
      <c r="F65" s="41">
        <f t="shared" si="17"/>
        <v>0</v>
      </c>
      <c r="G65" s="41">
        <f t="shared" si="18"/>
        <v>0</v>
      </c>
      <c r="H65" s="41">
        <f t="shared" si="19"/>
        <v>0</v>
      </c>
      <c r="I65" s="41">
        <f t="shared" si="20"/>
        <v>0</v>
      </c>
      <c r="J65" s="41">
        <f t="shared" si="21"/>
        <v>0</v>
      </c>
      <c r="K65" s="41">
        <f t="shared" si="22"/>
        <v>0</v>
      </c>
      <c r="L65" s="41">
        <f t="shared" si="23"/>
        <v>0</v>
      </c>
      <c r="M65" s="41">
        <f t="shared" si="24"/>
        <v>0</v>
      </c>
      <c r="N65" s="41">
        <f t="shared" si="25"/>
        <v>0</v>
      </c>
      <c r="V65" s="4"/>
      <c r="W65" s="4"/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</v>
      </c>
      <c r="AF65">
        <v>1</v>
      </c>
      <c r="AG65">
        <v>0</v>
      </c>
      <c r="AH65">
        <v>0</v>
      </c>
      <c r="AI65">
        <v>0</v>
      </c>
      <c r="AJ65">
        <v>2</v>
      </c>
      <c r="AK65">
        <v>100</v>
      </c>
    </row>
    <row r="66" spans="2:37" ht="13.5" customHeight="1" x14ac:dyDescent="0.25">
      <c r="B66" s="16" t="s">
        <v>24</v>
      </c>
      <c r="C66" s="20">
        <f t="shared" si="26"/>
        <v>0</v>
      </c>
      <c r="D66" s="41">
        <f t="shared" si="15"/>
        <v>0</v>
      </c>
      <c r="E66" s="41">
        <f t="shared" si="16"/>
        <v>0</v>
      </c>
      <c r="F66" s="41">
        <f t="shared" si="17"/>
        <v>0</v>
      </c>
      <c r="G66" s="41">
        <f t="shared" si="18"/>
        <v>0</v>
      </c>
      <c r="H66" s="41">
        <f t="shared" si="19"/>
        <v>0</v>
      </c>
      <c r="I66" s="41">
        <f t="shared" si="20"/>
        <v>1</v>
      </c>
      <c r="J66" s="41">
        <f t="shared" si="21"/>
        <v>2</v>
      </c>
      <c r="K66" s="41">
        <f t="shared" si="22"/>
        <v>0</v>
      </c>
      <c r="L66" s="41">
        <f t="shared" si="23"/>
        <v>0</v>
      </c>
      <c r="M66" s="41">
        <f t="shared" si="24"/>
        <v>0</v>
      </c>
      <c r="N66" s="41">
        <f t="shared" si="25"/>
        <v>0</v>
      </c>
      <c r="V66" s="4"/>
      <c r="W66" s="4"/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1</v>
      </c>
      <c r="AE66">
        <v>0</v>
      </c>
      <c r="AF66">
        <v>1</v>
      </c>
      <c r="AG66">
        <v>1</v>
      </c>
      <c r="AH66">
        <v>0</v>
      </c>
      <c r="AI66">
        <v>0</v>
      </c>
      <c r="AJ66">
        <v>3</v>
      </c>
      <c r="AK66">
        <v>102</v>
      </c>
    </row>
    <row r="67" spans="2:37" ht="13.5" customHeight="1" x14ac:dyDescent="0.25">
      <c r="B67" s="16" t="s">
        <v>25</v>
      </c>
      <c r="C67" s="20">
        <f t="shared" si="26"/>
        <v>0</v>
      </c>
      <c r="D67" s="41">
        <f t="shared" si="15"/>
        <v>0</v>
      </c>
      <c r="E67" s="41">
        <f t="shared" si="16"/>
        <v>0</v>
      </c>
      <c r="F67" s="41">
        <f t="shared" si="17"/>
        <v>0</v>
      </c>
      <c r="G67" s="41">
        <f t="shared" si="18"/>
        <v>2</v>
      </c>
      <c r="H67" s="41">
        <f t="shared" si="19"/>
        <v>0</v>
      </c>
      <c r="I67" s="41">
        <f t="shared" si="20"/>
        <v>4</v>
      </c>
      <c r="J67" s="41">
        <f t="shared" si="21"/>
        <v>2</v>
      </c>
      <c r="K67" s="41">
        <f t="shared" si="22"/>
        <v>0</v>
      </c>
      <c r="L67" s="41">
        <f t="shared" si="23"/>
        <v>0</v>
      </c>
      <c r="M67" s="41">
        <f t="shared" si="24"/>
        <v>0</v>
      </c>
      <c r="N67" s="41">
        <f t="shared" si="25"/>
        <v>0</v>
      </c>
      <c r="V67" s="4"/>
      <c r="W67" s="4"/>
      <c r="X67">
        <v>0</v>
      </c>
      <c r="Y67">
        <v>0</v>
      </c>
      <c r="Z67">
        <v>0</v>
      </c>
      <c r="AA67">
        <v>0</v>
      </c>
      <c r="AB67">
        <v>0</v>
      </c>
      <c r="AC67">
        <v>1</v>
      </c>
      <c r="AD67">
        <v>0</v>
      </c>
      <c r="AE67">
        <v>1</v>
      </c>
      <c r="AF67">
        <v>0</v>
      </c>
      <c r="AG67">
        <v>0</v>
      </c>
      <c r="AH67">
        <v>0</v>
      </c>
      <c r="AI67">
        <v>0</v>
      </c>
      <c r="AJ67">
        <v>1</v>
      </c>
      <c r="AK67">
        <v>85</v>
      </c>
    </row>
    <row r="68" spans="2:37" ht="13.5" customHeight="1" x14ac:dyDescent="0.25">
      <c r="B68" s="16" t="s">
        <v>26</v>
      </c>
      <c r="C68" s="20">
        <f t="shared" si="26"/>
        <v>0</v>
      </c>
      <c r="D68" s="41">
        <f t="shared" si="15"/>
        <v>0</v>
      </c>
      <c r="E68" s="41">
        <f t="shared" si="16"/>
        <v>0</v>
      </c>
      <c r="F68" s="41">
        <f t="shared" si="17"/>
        <v>1</v>
      </c>
      <c r="G68" s="41">
        <f t="shared" si="18"/>
        <v>2</v>
      </c>
      <c r="H68" s="41">
        <f t="shared" si="19"/>
        <v>2</v>
      </c>
      <c r="I68" s="41">
        <f t="shared" si="20"/>
        <v>1</v>
      </c>
      <c r="J68" s="41">
        <f t="shared" si="21"/>
        <v>1</v>
      </c>
      <c r="K68" s="41">
        <f t="shared" si="22"/>
        <v>0</v>
      </c>
      <c r="L68" s="41">
        <f t="shared" si="23"/>
        <v>1</v>
      </c>
      <c r="M68" s="41">
        <f t="shared" si="24"/>
        <v>0</v>
      </c>
      <c r="N68" s="41">
        <f t="shared" si="25"/>
        <v>0</v>
      </c>
      <c r="V68" s="4"/>
      <c r="W68" s="4"/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1</v>
      </c>
      <c r="AE68">
        <v>0</v>
      </c>
      <c r="AF68">
        <v>1</v>
      </c>
      <c r="AG68">
        <v>0</v>
      </c>
      <c r="AH68">
        <v>0</v>
      </c>
      <c r="AI68">
        <v>0</v>
      </c>
      <c r="AJ68">
        <v>2</v>
      </c>
      <c r="AK68">
        <v>95</v>
      </c>
    </row>
    <row r="69" spans="2:37" ht="13.5" customHeight="1" x14ac:dyDescent="0.25">
      <c r="B69" s="16" t="s">
        <v>27</v>
      </c>
      <c r="C69" s="20">
        <f t="shared" si="26"/>
        <v>0</v>
      </c>
      <c r="D69" s="41">
        <f t="shared" si="15"/>
        <v>0</v>
      </c>
      <c r="E69" s="41">
        <f t="shared" si="16"/>
        <v>0</v>
      </c>
      <c r="F69" s="41">
        <f t="shared" si="17"/>
        <v>0</v>
      </c>
      <c r="G69" s="41">
        <f t="shared" si="18"/>
        <v>1</v>
      </c>
      <c r="H69" s="41">
        <f t="shared" si="19"/>
        <v>8</v>
      </c>
      <c r="I69" s="41">
        <f t="shared" si="20"/>
        <v>3</v>
      </c>
      <c r="J69" s="41">
        <f t="shared" si="21"/>
        <v>1</v>
      </c>
      <c r="K69" s="41">
        <f t="shared" si="22"/>
        <v>0</v>
      </c>
      <c r="L69" s="41">
        <f t="shared" si="23"/>
        <v>0</v>
      </c>
      <c r="M69" s="41">
        <f t="shared" si="24"/>
        <v>0</v>
      </c>
      <c r="N69" s="41">
        <f t="shared" si="25"/>
        <v>0</v>
      </c>
      <c r="V69" s="4"/>
      <c r="W69" s="4"/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</row>
    <row r="70" spans="2:37" ht="13.5" customHeight="1" x14ac:dyDescent="0.25">
      <c r="B70" s="16" t="s">
        <v>28</v>
      </c>
      <c r="C70" s="20">
        <f t="shared" si="26"/>
        <v>0</v>
      </c>
      <c r="D70" s="41">
        <f t="shared" si="15"/>
        <v>0</v>
      </c>
      <c r="E70" s="41">
        <f t="shared" si="16"/>
        <v>0</v>
      </c>
      <c r="F70" s="41">
        <f t="shared" si="17"/>
        <v>0</v>
      </c>
      <c r="G70" s="41">
        <f t="shared" si="18"/>
        <v>2</v>
      </c>
      <c r="H70" s="41">
        <f t="shared" si="19"/>
        <v>3</v>
      </c>
      <c r="I70" s="41">
        <f t="shared" si="20"/>
        <v>9</v>
      </c>
      <c r="J70" s="41">
        <f t="shared" si="21"/>
        <v>2</v>
      </c>
      <c r="K70" s="41">
        <f t="shared" si="22"/>
        <v>0</v>
      </c>
      <c r="L70" s="41">
        <f t="shared" si="23"/>
        <v>0</v>
      </c>
      <c r="M70" s="41">
        <f t="shared" si="24"/>
        <v>0</v>
      </c>
      <c r="N70" s="41">
        <f t="shared" si="25"/>
        <v>0</v>
      </c>
      <c r="V70" s="4"/>
      <c r="W70" s="4"/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</row>
    <row r="71" spans="2:37" ht="13.5" customHeight="1" x14ac:dyDescent="0.25">
      <c r="B71" s="16" t="s">
        <v>29</v>
      </c>
      <c r="C71" s="20">
        <f t="shared" si="26"/>
        <v>0</v>
      </c>
      <c r="D71" s="41">
        <f t="shared" si="15"/>
        <v>0</v>
      </c>
      <c r="E71" s="41">
        <f t="shared" si="16"/>
        <v>0</v>
      </c>
      <c r="F71" s="41">
        <f t="shared" si="17"/>
        <v>0</v>
      </c>
      <c r="G71" s="41">
        <f t="shared" si="18"/>
        <v>0</v>
      </c>
      <c r="H71" s="41">
        <f t="shared" si="19"/>
        <v>3</v>
      </c>
      <c r="I71" s="41">
        <f t="shared" si="20"/>
        <v>7</v>
      </c>
      <c r="J71" s="41">
        <f t="shared" si="21"/>
        <v>4</v>
      </c>
      <c r="K71" s="41">
        <f t="shared" si="22"/>
        <v>0</v>
      </c>
      <c r="L71" s="41">
        <f t="shared" si="23"/>
        <v>0</v>
      </c>
      <c r="M71" s="41">
        <f t="shared" si="24"/>
        <v>0</v>
      </c>
      <c r="N71" s="41">
        <f t="shared" si="25"/>
        <v>0</v>
      </c>
      <c r="V71" s="4"/>
      <c r="W71" s="4"/>
      <c r="X71">
        <v>0</v>
      </c>
      <c r="Y71">
        <v>0</v>
      </c>
      <c r="Z71">
        <v>0</v>
      </c>
      <c r="AA71">
        <v>0</v>
      </c>
      <c r="AB71">
        <v>0</v>
      </c>
      <c r="AC71">
        <v>1</v>
      </c>
      <c r="AD71">
        <v>1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1</v>
      </c>
      <c r="AK71">
        <v>80</v>
      </c>
    </row>
    <row r="72" spans="2:37" ht="13.5" customHeight="1" x14ac:dyDescent="0.25">
      <c r="B72" s="16" t="s">
        <v>30</v>
      </c>
      <c r="C72" s="20">
        <f t="shared" si="26"/>
        <v>0</v>
      </c>
      <c r="D72" s="41">
        <f t="shared" si="15"/>
        <v>0</v>
      </c>
      <c r="E72" s="41">
        <f t="shared" si="16"/>
        <v>0</v>
      </c>
      <c r="F72" s="41">
        <f t="shared" si="17"/>
        <v>0</v>
      </c>
      <c r="G72" s="41">
        <f t="shared" si="18"/>
        <v>1</v>
      </c>
      <c r="H72" s="41">
        <f t="shared" si="19"/>
        <v>4</v>
      </c>
      <c r="I72" s="41">
        <f t="shared" si="20"/>
        <v>11</v>
      </c>
      <c r="J72" s="41">
        <f t="shared" si="21"/>
        <v>3</v>
      </c>
      <c r="K72" s="41">
        <f t="shared" si="22"/>
        <v>1</v>
      </c>
      <c r="L72" s="41">
        <f t="shared" si="23"/>
        <v>0</v>
      </c>
      <c r="M72" s="41">
        <f t="shared" si="24"/>
        <v>0</v>
      </c>
      <c r="N72" s="41">
        <f t="shared" si="25"/>
        <v>0</v>
      </c>
      <c r="V72" s="4"/>
      <c r="W72" s="4"/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1</v>
      </c>
      <c r="AF72">
        <v>0</v>
      </c>
      <c r="AG72">
        <v>0</v>
      </c>
      <c r="AH72">
        <v>0</v>
      </c>
      <c r="AI72">
        <v>0</v>
      </c>
      <c r="AJ72">
        <v>1</v>
      </c>
      <c r="AK72">
        <v>95</v>
      </c>
    </row>
    <row r="73" spans="2:37" ht="13.5" customHeight="1" x14ac:dyDescent="0.25">
      <c r="B73" s="16" t="s">
        <v>31</v>
      </c>
      <c r="C73" s="20">
        <f t="shared" si="26"/>
        <v>0</v>
      </c>
      <c r="D73" s="41">
        <f t="shared" si="15"/>
        <v>0</v>
      </c>
      <c r="E73" s="41">
        <f t="shared" si="16"/>
        <v>0</v>
      </c>
      <c r="F73" s="41">
        <f t="shared" si="17"/>
        <v>0</v>
      </c>
      <c r="G73" s="41">
        <f t="shared" si="18"/>
        <v>2</v>
      </c>
      <c r="H73" s="41">
        <f t="shared" si="19"/>
        <v>5</v>
      </c>
      <c r="I73" s="41">
        <f t="shared" si="20"/>
        <v>13</v>
      </c>
      <c r="J73" s="41">
        <f t="shared" si="21"/>
        <v>4</v>
      </c>
      <c r="K73" s="41">
        <f t="shared" si="22"/>
        <v>1</v>
      </c>
      <c r="L73" s="41">
        <f t="shared" si="23"/>
        <v>0</v>
      </c>
      <c r="M73" s="41">
        <f t="shared" si="24"/>
        <v>0</v>
      </c>
      <c r="N73" s="41">
        <f t="shared" si="25"/>
        <v>0</v>
      </c>
      <c r="V73" s="4"/>
      <c r="W73" s="4"/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</row>
    <row r="74" spans="2:37" ht="13.5" customHeight="1" x14ac:dyDescent="0.25">
      <c r="B74" s="16" t="s">
        <v>32</v>
      </c>
      <c r="C74" s="20">
        <f t="shared" si="26"/>
        <v>0</v>
      </c>
      <c r="D74" s="41">
        <f t="shared" si="15"/>
        <v>0</v>
      </c>
      <c r="E74" s="41">
        <f t="shared" si="16"/>
        <v>0</v>
      </c>
      <c r="F74" s="41">
        <f t="shared" si="17"/>
        <v>0</v>
      </c>
      <c r="G74" s="41">
        <f t="shared" si="18"/>
        <v>1</v>
      </c>
      <c r="H74" s="41">
        <f t="shared" si="19"/>
        <v>4</v>
      </c>
      <c r="I74" s="41">
        <f t="shared" si="20"/>
        <v>6</v>
      </c>
      <c r="J74" s="41">
        <f t="shared" si="21"/>
        <v>4</v>
      </c>
      <c r="K74" s="41">
        <f t="shared" si="22"/>
        <v>0</v>
      </c>
      <c r="L74" s="41">
        <f t="shared" si="23"/>
        <v>0</v>
      </c>
      <c r="M74" s="41">
        <f t="shared" si="24"/>
        <v>0</v>
      </c>
      <c r="N74" s="41">
        <f t="shared" si="25"/>
        <v>0</v>
      </c>
      <c r="V74" s="4"/>
      <c r="W74" s="4"/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</row>
    <row r="75" spans="2:37" ht="13.5" customHeight="1" x14ac:dyDescent="0.25">
      <c r="B75" s="16" t="s">
        <v>33</v>
      </c>
      <c r="C75" s="20">
        <f t="shared" si="26"/>
        <v>0</v>
      </c>
      <c r="D75" s="41">
        <f t="shared" si="15"/>
        <v>0</v>
      </c>
      <c r="E75" s="41">
        <f t="shared" si="16"/>
        <v>0</v>
      </c>
      <c r="F75" s="41">
        <f t="shared" si="17"/>
        <v>0</v>
      </c>
      <c r="G75" s="41">
        <f t="shared" si="18"/>
        <v>2</v>
      </c>
      <c r="H75" s="41">
        <f t="shared" si="19"/>
        <v>6</v>
      </c>
      <c r="I75" s="41">
        <f t="shared" si="20"/>
        <v>10</v>
      </c>
      <c r="J75" s="41">
        <f t="shared" si="21"/>
        <v>0</v>
      </c>
      <c r="K75" s="41">
        <f t="shared" si="22"/>
        <v>0</v>
      </c>
      <c r="L75" s="41">
        <f t="shared" si="23"/>
        <v>0</v>
      </c>
      <c r="M75" s="41">
        <f t="shared" si="24"/>
        <v>0</v>
      </c>
      <c r="N75" s="41">
        <f t="shared" si="25"/>
        <v>0</v>
      </c>
      <c r="V75" s="4"/>
      <c r="W75" s="4"/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</row>
    <row r="76" spans="2:37" ht="13.5" customHeight="1" x14ac:dyDescent="0.25">
      <c r="B76" s="16" t="s">
        <v>34</v>
      </c>
      <c r="C76" s="20">
        <f t="shared" si="26"/>
        <v>0</v>
      </c>
      <c r="D76" s="41">
        <f t="shared" si="15"/>
        <v>0</v>
      </c>
      <c r="E76" s="41">
        <f t="shared" si="16"/>
        <v>1</v>
      </c>
      <c r="F76" s="41">
        <f t="shared" si="17"/>
        <v>0</v>
      </c>
      <c r="G76" s="41">
        <f t="shared" si="18"/>
        <v>2</v>
      </c>
      <c r="H76" s="41">
        <f t="shared" si="19"/>
        <v>5</v>
      </c>
      <c r="I76" s="41">
        <f t="shared" si="20"/>
        <v>5</v>
      </c>
      <c r="J76" s="41">
        <f t="shared" si="21"/>
        <v>6</v>
      </c>
      <c r="K76" s="41">
        <f t="shared" si="22"/>
        <v>0</v>
      </c>
      <c r="L76" s="41">
        <f t="shared" si="23"/>
        <v>0</v>
      </c>
      <c r="M76" s="41">
        <f t="shared" si="24"/>
        <v>0</v>
      </c>
      <c r="N76" s="41">
        <f t="shared" si="25"/>
        <v>0</v>
      </c>
      <c r="V76" s="4"/>
      <c r="W76" s="4"/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</row>
    <row r="77" spans="2:37" ht="13.5" customHeight="1" x14ac:dyDescent="0.25">
      <c r="B77" s="16" t="s">
        <v>35</v>
      </c>
      <c r="C77" s="20">
        <f t="shared" si="26"/>
        <v>0</v>
      </c>
      <c r="D77" s="41">
        <f t="shared" si="15"/>
        <v>0</v>
      </c>
      <c r="E77" s="41">
        <f t="shared" si="16"/>
        <v>0</v>
      </c>
      <c r="F77" s="41">
        <f t="shared" si="17"/>
        <v>0</v>
      </c>
      <c r="G77" s="41">
        <f t="shared" si="18"/>
        <v>1</v>
      </c>
      <c r="H77" s="41">
        <f t="shared" si="19"/>
        <v>3</v>
      </c>
      <c r="I77" s="41">
        <f t="shared" si="20"/>
        <v>18</v>
      </c>
      <c r="J77" s="41">
        <f t="shared" si="21"/>
        <v>3</v>
      </c>
      <c r="K77" s="41">
        <f t="shared" si="22"/>
        <v>0</v>
      </c>
      <c r="L77" s="41">
        <f t="shared" si="23"/>
        <v>0</v>
      </c>
      <c r="M77" s="41">
        <f t="shared" si="24"/>
        <v>0</v>
      </c>
      <c r="N77" s="41">
        <f t="shared" si="25"/>
        <v>0</v>
      </c>
      <c r="V77" s="4"/>
      <c r="W77" s="4"/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</row>
    <row r="78" spans="2:37" ht="13.5" customHeight="1" x14ac:dyDescent="0.25">
      <c r="B78" s="16" t="s">
        <v>36</v>
      </c>
      <c r="C78" s="20">
        <f t="shared" si="26"/>
        <v>0</v>
      </c>
      <c r="D78" s="41">
        <f t="shared" si="15"/>
        <v>0</v>
      </c>
      <c r="E78" s="41">
        <f t="shared" si="16"/>
        <v>0</v>
      </c>
      <c r="F78" s="41">
        <f t="shared" si="17"/>
        <v>0</v>
      </c>
      <c r="G78" s="41">
        <f t="shared" si="18"/>
        <v>0</v>
      </c>
      <c r="H78" s="41">
        <f t="shared" si="19"/>
        <v>2</v>
      </c>
      <c r="I78" s="41">
        <f t="shared" si="20"/>
        <v>22</v>
      </c>
      <c r="J78" s="41">
        <f t="shared" si="21"/>
        <v>0</v>
      </c>
      <c r="K78" s="41">
        <f t="shared" si="22"/>
        <v>0</v>
      </c>
      <c r="L78" s="41">
        <f t="shared" si="23"/>
        <v>0</v>
      </c>
      <c r="M78" s="41">
        <f t="shared" si="24"/>
        <v>0</v>
      </c>
      <c r="N78" s="41">
        <f t="shared" si="25"/>
        <v>0</v>
      </c>
      <c r="V78" s="4"/>
      <c r="W78" s="4"/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</row>
    <row r="79" spans="2:37" ht="13.5" customHeight="1" x14ac:dyDescent="0.25">
      <c r="B79" s="16" t="s">
        <v>37</v>
      </c>
      <c r="C79" s="20">
        <f t="shared" si="26"/>
        <v>1</v>
      </c>
      <c r="D79" s="41">
        <f t="shared" si="15"/>
        <v>0</v>
      </c>
      <c r="E79" s="41">
        <f t="shared" si="16"/>
        <v>0</v>
      </c>
      <c r="F79" s="41">
        <f t="shared" si="17"/>
        <v>0</v>
      </c>
      <c r="G79" s="41">
        <f t="shared" si="18"/>
        <v>0</v>
      </c>
      <c r="H79" s="41">
        <f t="shared" si="19"/>
        <v>7</v>
      </c>
      <c r="I79" s="41">
        <f t="shared" si="20"/>
        <v>12</v>
      </c>
      <c r="J79" s="41">
        <f t="shared" si="21"/>
        <v>5</v>
      </c>
      <c r="K79" s="41">
        <f t="shared" si="22"/>
        <v>0</v>
      </c>
      <c r="L79" s="41">
        <f t="shared" si="23"/>
        <v>0</v>
      </c>
      <c r="M79" s="41">
        <f t="shared" si="24"/>
        <v>0</v>
      </c>
      <c r="N79" s="41">
        <f t="shared" si="25"/>
        <v>0</v>
      </c>
      <c r="V79" s="4"/>
      <c r="W79" s="4"/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</row>
    <row r="80" spans="2:37" ht="13.5" customHeight="1" x14ac:dyDescent="0.25">
      <c r="B80" s="16" t="s">
        <v>38</v>
      </c>
      <c r="C80" s="20">
        <f t="shared" si="26"/>
        <v>0</v>
      </c>
      <c r="D80" s="41">
        <f t="shared" si="15"/>
        <v>0</v>
      </c>
      <c r="E80" s="41">
        <f t="shared" si="16"/>
        <v>0</v>
      </c>
      <c r="F80" s="41">
        <f t="shared" si="17"/>
        <v>0</v>
      </c>
      <c r="G80" s="41">
        <f t="shared" si="18"/>
        <v>1</v>
      </c>
      <c r="H80" s="41">
        <f t="shared" si="19"/>
        <v>5</v>
      </c>
      <c r="I80" s="41">
        <f t="shared" si="20"/>
        <v>9</v>
      </c>
      <c r="J80" s="41">
        <f t="shared" si="21"/>
        <v>4</v>
      </c>
      <c r="K80" s="41">
        <f t="shared" si="22"/>
        <v>1</v>
      </c>
      <c r="L80" s="41">
        <f t="shared" si="23"/>
        <v>0</v>
      </c>
      <c r="M80" s="41">
        <f t="shared" si="24"/>
        <v>0</v>
      </c>
      <c r="N80" s="41">
        <f t="shared" si="25"/>
        <v>0</v>
      </c>
      <c r="V80" s="4"/>
      <c r="W80" s="4">
        <v>4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</row>
    <row r="81" spans="2:37" ht="13.5" customHeight="1" x14ac:dyDescent="0.25">
      <c r="B81" s="16" t="s">
        <v>39</v>
      </c>
      <c r="C81" s="20">
        <f t="shared" si="26"/>
        <v>0</v>
      </c>
      <c r="D81" s="41">
        <f t="shared" si="15"/>
        <v>0</v>
      </c>
      <c r="E81" s="41">
        <f t="shared" si="16"/>
        <v>0</v>
      </c>
      <c r="F81" s="41">
        <f t="shared" si="17"/>
        <v>0</v>
      </c>
      <c r="G81" s="41">
        <f t="shared" si="18"/>
        <v>0</v>
      </c>
      <c r="H81" s="41">
        <f t="shared" si="19"/>
        <v>1</v>
      </c>
      <c r="I81" s="41">
        <f t="shared" si="20"/>
        <v>2</v>
      </c>
      <c r="J81" s="41">
        <f t="shared" si="21"/>
        <v>1</v>
      </c>
      <c r="K81" s="41">
        <f t="shared" si="22"/>
        <v>0</v>
      </c>
      <c r="L81" s="41">
        <f t="shared" si="23"/>
        <v>0</v>
      </c>
      <c r="M81" s="41">
        <f t="shared" si="24"/>
        <v>0</v>
      </c>
      <c r="N81" s="41">
        <f t="shared" si="25"/>
        <v>0</v>
      </c>
      <c r="V81" s="4"/>
      <c r="W81" s="4"/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</row>
    <row r="82" spans="2:37" ht="13.5" customHeight="1" x14ac:dyDescent="0.25">
      <c r="B82" s="16" t="s">
        <v>40</v>
      </c>
      <c r="C82" s="20">
        <f t="shared" si="26"/>
        <v>0</v>
      </c>
      <c r="D82" s="41">
        <f t="shared" si="15"/>
        <v>0</v>
      </c>
      <c r="E82" s="41">
        <f t="shared" si="16"/>
        <v>1</v>
      </c>
      <c r="F82" s="41">
        <f t="shared" si="17"/>
        <v>0</v>
      </c>
      <c r="G82" s="41">
        <f t="shared" si="18"/>
        <v>0</v>
      </c>
      <c r="H82" s="41">
        <f t="shared" si="19"/>
        <v>2</v>
      </c>
      <c r="I82" s="41">
        <f t="shared" si="20"/>
        <v>3</v>
      </c>
      <c r="J82" s="41">
        <f t="shared" si="21"/>
        <v>0</v>
      </c>
      <c r="K82" s="41">
        <f t="shared" si="22"/>
        <v>0</v>
      </c>
      <c r="L82" s="41">
        <f t="shared" si="23"/>
        <v>0</v>
      </c>
      <c r="M82" s="41">
        <f t="shared" si="24"/>
        <v>0</v>
      </c>
      <c r="N82" s="41">
        <f t="shared" si="25"/>
        <v>0</v>
      </c>
      <c r="V82" s="4"/>
      <c r="W82" s="4"/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</row>
    <row r="83" spans="2:37" ht="13.5" customHeight="1" x14ac:dyDescent="0.25">
      <c r="B83" s="16" t="s">
        <v>41</v>
      </c>
      <c r="C83" s="20">
        <f t="shared" si="26"/>
        <v>0</v>
      </c>
      <c r="D83" s="41">
        <f t="shared" si="15"/>
        <v>0</v>
      </c>
      <c r="E83" s="41">
        <f t="shared" si="16"/>
        <v>0</v>
      </c>
      <c r="F83" s="41">
        <f t="shared" si="17"/>
        <v>0</v>
      </c>
      <c r="G83" s="41">
        <f t="shared" si="18"/>
        <v>0</v>
      </c>
      <c r="H83" s="41">
        <f t="shared" si="19"/>
        <v>2</v>
      </c>
      <c r="I83" s="41">
        <f t="shared" si="20"/>
        <v>1</v>
      </c>
      <c r="J83" s="41">
        <f t="shared" si="21"/>
        <v>0</v>
      </c>
      <c r="K83" s="41">
        <f t="shared" si="22"/>
        <v>0</v>
      </c>
      <c r="L83" s="41">
        <f t="shared" si="23"/>
        <v>0</v>
      </c>
      <c r="M83" s="41">
        <f t="shared" si="24"/>
        <v>0</v>
      </c>
      <c r="N83" s="41">
        <f t="shared" si="25"/>
        <v>0</v>
      </c>
      <c r="V83" s="4"/>
      <c r="W83" s="4"/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</row>
    <row r="84" spans="2:37" ht="13.5" customHeight="1" x14ac:dyDescent="0.25">
      <c r="B84" s="16" t="s">
        <v>42</v>
      </c>
      <c r="C84" s="20">
        <f t="shared" si="26"/>
        <v>0</v>
      </c>
      <c r="D84" s="41">
        <f t="shared" si="15"/>
        <v>0</v>
      </c>
      <c r="E84" s="41">
        <f t="shared" si="16"/>
        <v>0</v>
      </c>
      <c r="F84" s="41">
        <f t="shared" si="17"/>
        <v>0</v>
      </c>
      <c r="G84" s="41">
        <f t="shared" si="18"/>
        <v>0</v>
      </c>
      <c r="H84" s="41">
        <f t="shared" si="19"/>
        <v>1</v>
      </c>
      <c r="I84" s="41">
        <f t="shared" si="20"/>
        <v>0</v>
      </c>
      <c r="J84" s="41">
        <f t="shared" si="21"/>
        <v>0</v>
      </c>
      <c r="K84" s="41">
        <f t="shared" si="22"/>
        <v>1</v>
      </c>
      <c r="L84" s="41">
        <f t="shared" si="23"/>
        <v>0</v>
      </c>
      <c r="M84" s="41">
        <f t="shared" si="24"/>
        <v>0</v>
      </c>
      <c r="N84" s="41">
        <f t="shared" si="25"/>
        <v>0</v>
      </c>
      <c r="V84" s="4"/>
      <c r="W84" s="4"/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</row>
    <row r="85" spans="2:37" ht="13.5" customHeight="1" x14ac:dyDescent="0.25">
      <c r="B85" s="76" t="s">
        <v>43</v>
      </c>
      <c r="C85" s="20">
        <f t="shared" si="26"/>
        <v>0</v>
      </c>
      <c r="D85" s="41">
        <f t="shared" si="15"/>
        <v>0</v>
      </c>
      <c r="E85" s="41">
        <f t="shared" si="16"/>
        <v>0</v>
      </c>
      <c r="F85" s="41">
        <f t="shared" si="17"/>
        <v>0</v>
      </c>
      <c r="G85" s="41">
        <f t="shared" si="18"/>
        <v>0</v>
      </c>
      <c r="H85" s="41">
        <f t="shared" si="19"/>
        <v>1</v>
      </c>
      <c r="I85" s="41">
        <f t="shared" si="20"/>
        <v>0</v>
      </c>
      <c r="J85" s="41">
        <f t="shared" si="21"/>
        <v>1</v>
      </c>
      <c r="K85" s="41">
        <f t="shared" si="22"/>
        <v>0</v>
      </c>
      <c r="L85" s="41">
        <f t="shared" si="23"/>
        <v>0</v>
      </c>
      <c r="M85" s="41">
        <f t="shared" si="24"/>
        <v>0</v>
      </c>
      <c r="N85" s="41">
        <f t="shared" si="25"/>
        <v>0</v>
      </c>
      <c r="V85" s="4"/>
      <c r="W85" s="4"/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</row>
    <row r="86" spans="2:37" ht="13.5" customHeight="1" thickBot="1" x14ac:dyDescent="0.3">
      <c r="B86" s="85" t="s">
        <v>44</v>
      </c>
      <c r="C86" s="20">
        <f t="shared" si="26"/>
        <v>0</v>
      </c>
      <c r="D86" s="41">
        <f t="shared" si="15"/>
        <v>0</v>
      </c>
      <c r="E86" s="41">
        <f t="shared" si="16"/>
        <v>0</v>
      </c>
      <c r="F86" s="41">
        <f t="shared" si="17"/>
        <v>0</v>
      </c>
      <c r="G86" s="41">
        <f t="shared" si="18"/>
        <v>0</v>
      </c>
      <c r="H86" s="41">
        <f t="shared" si="19"/>
        <v>0</v>
      </c>
      <c r="I86" s="41">
        <f t="shared" si="20"/>
        <v>1</v>
      </c>
      <c r="J86" s="41">
        <f t="shared" si="21"/>
        <v>0</v>
      </c>
      <c r="K86" s="41">
        <f t="shared" si="22"/>
        <v>0</v>
      </c>
      <c r="L86" s="41">
        <f t="shared" si="23"/>
        <v>0</v>
      </c>
      <c r="M86" s="41">
        <f t="shared" si="24"/>
        <v>0</v>
      </c>
      <c r="N86" s="41">
        <f t="shared" si="25"/>
        <v>0</v>
      </c>
      <c r="V86" s="4"/>
      <c r="W86" s="4"/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</row>
    <row r="87" spans="2:37" ht="13.5" customHeight="1" thickTop="1" thickBot="1" x14ac:dyDescent="0.3">
      <c r="B87" s="52" t="s">
        <v>62</v>
      </c>
      <c r="C87" s="53">
        <f t="shared" ref="C87:N87" si="27">SUM(C63:C86)</f>
        <v>1</v>
      </c>
      <c r="D87" s="53">
        <f t="shared" si="27"/>
        <v>0</v>
      </c>
      <c r="E87" s="53">
        <f t="shared" si="27"/>
        <v>2</v>
      </c>
      <c r="F87" s="53">
        <f t="shared" si="27"/>
        <v>1</v>
      </c>
      <c r="G87" s="53">
        <f t="shared" si="27"/>
        <v>17</v>
      </c>
      <c r="H87" s="53">
        <f t="shared" si="27"/>
        <v>64</v>
      </c>
      <c r="I87" s="53">
        <f t="shared" si="27"/>
        <v>138</v>
      </c>
      <c r="J87" s="53">
        <f t="shared" si="27"/>
        <v>45</v>
      </c>
      <c r="K87" s="53">
        <f t="shared" si="27"/>
        <v>4</v>
      </c>
      <c r="L87" s="53">
        <f t="shared" si="27"/>
        <v>1</v>
      </c>
      <c r="M87" s="53">
        <f t="shared" si="27"/>
        <v>0</v>
      </c>
      <c r="N87" s="53">
        <f t="shared" si="27"/>
        <v>0</v>
      </c>
      <c r="V87" s="4"/>
      <c r="W87" s="4"/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</row>
    <row r="88" spans="2:37" ht="13.8" thickTop="1" x14ac:dyDescent="0.25">
      <c r="B88" s="16" t="s">
        <v>5</v>
      </c>
      <c r="C88" s="62">
        <f>C87/N90</f>
        <v>3.663003663003663E-3</v>
      </c>
      <c r="D88" s="62">
        <f>D87/N90</f>
        <v>0</v>
      </c>
      <c r="E88" s="62">
        <f>E87/N90</f>
        <v>7.326007326007326E-3</v>
      </c>
      <c r="F88" s="62">
        <f>F87/N90</f>
        <v>3.663003663003663E-3</v>
      </c>
      <c r="G88" s="62">
        <f>G87/N90</f>
        <v>6.2271062271062272E-2</v>
      </c>
      <c r="H88" s="62">
        <f>H87/N90</f>
        <v>0.23443223443223443</v>
      </c>
      <c r="I88" s="62">
        <f>I87/N90</f>
        <v>0.50549450549450547</v>
      </c>
      <c r="J88" s="62">
        <f>J87/N90</f>
        <v>0.16483516483516483</v>
      </c>
      <c r="K88" s="62">
        <f>K87/N90</f>
        <v>1.4652014652014652E-2</v>
      </c>
      <c r="L88" s="62">
        <f>L87/N90</f>
        <v>3.663003663003663E-3</v>
      </c>
      <c r="M88" s="62">
        <f>M87/N90</f>
        <v>0</v>
      </c>
      <c r="N88" s="62">
        <f>N87/N90</f>
        <v>0</v>
      </c>
      <c r="V88" s="4"/>
      <c r="W88" s="4"/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</row>
    <row r="89" spans="2:37" ht="13.8" thickBot="1" x14ac:dyDescent="0.3">
      <c r="B89" s="25" t="s">
        <v>63</v>
      </c>
      <c r="C89" s="63">
        <f t="shared" ref="C89:N89" si="28">C87/24</f>
        <v>4.1666666666666664E-2</v>
      </c>
      <c r="D89" s="63">
        <f t="shared" si="28"/>
        <v>0</v>
      </c>
      <c r="E89" s="63">
        <f t="shared" si="28"/>
        <v>8.3333333333333329E-2</v>
      </c>
      <c r="F89" s="63">
        <f t="shared" si="28"/>
        <v>4.1666666666666664E-2</v>
      </c>
      <c r="G89" s="63">
        <f t="shared" si="28"/>
        <v>0.70833333333333337</v>
      </c>
      <c r="H89" s="63">
        <f t="shared" si="28"/>
        <v>2.6666666666666665</v>
      </c>
      <c r="I89" s="63">
        <f t="shared" si="28"/>
        <v>5.75</v>
      </c>
      <c r="J89" s="63">
        <f t="shared" si="28"/>
        <v>1.875</v>
      </c>
      <c r="K89" s="63">
        <f t="shared" si="28"/>
        <v>0.16666666666666666</v>
      </c>
      <c r="L89" s="63">
        <f t="shared" si="28"/>
        <v>4.1666666666666664E-2</v>
      </c>
      <c r="M89" s="63">
        <f t="shared" si="28"/>
        <v>0</v>
      </c>
      <c r="N89" s="63">
        <f t="shared" si="28"/>
        <v>0</v>
      </c>
      <c r="V89" s="4"/>
      <c r="W89" s="4"/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</v>
      </c>
      <c r="AF89">
        <v>0</v>
      </c>
      <c r="AG89">
        <v>0</v>
      </c>
      <c r="AH89">
        <v>0</v>
      </c>
      <c r="AI89">
        <v>0</v>
      </c>
      <c r="AJ89">
        <v>1</v>
      </c>
      <c r="AK89">
        <v>95</v>
      </c>
    </row>
    <row r="90" spans="2:37" ht="14.4" thickTop="1" thickBot="1" x14ac:dyDescent="0.3">
      <c r="B90" s="64"/>
      <c r="C90" s="64"/>
      <c r="D90" s="64"/>
      <c r="E90" s="64"/>
      <c r="L90" s="65" t="s">
        <v>53</v>
      </c>
      <c r="M90" s="66"/>
      <c r="N90" s="67">
        <f>SUM(C63:N86)</f>
        <v>273</v>
      </c>
      <c r="V90" s="4"/>
      <c r="W90" s="4"/>
      <c r="X90">
        <v>0</v>
      </c>
      <c r="Y90">
        <v>0</v>
      </c>
      <c r="Z90">
        <v>0</v>
      </c>
      <c r="AA90">
        <v>0</v>
      </c>
      <c r="AB90">
        <v>0</v>
      </c>
      <c r="AC90">
        <v>1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75</v>
      </c>
    </row>
    <row r="91" spans="2:37" ht="5.25" customHeight="1" thickTop="1" x14ac:dyDescent="0.25">
      <c r="L91" s="3"/>
      <c r="M91" s="3"/>
      <c r="V91" s="4"/>
      <c r="W91" s="4"/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</row>
    <row r="92" spans="2:37" ht="3.75" customHeight="1" x14ac:dyDescent="0.25">
      <c r="L92" s="3"/>
      <c r="M92" s="3"/>
      <c r="V92" s="4"/>
      <c r="W92" s="4"/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</row>
    <row r="93" spans="2:37" ht="13.8" x14ac:dyDescent="0.25">
      <c r="B93" s="57" t="s">
        <v>64</v>
      </c>
      <c r="L93" s="3"/>
      <c r="M93" s="3"/>
      <c r="V93" s="4"/>
      <c r="W93" s="4"/>
      <c r="X93">
        <v>0</v>
      </c>
      <c r="Y93">
        <v>0</v>
      </c>
      <c r="Z93">
        <v>0</v>
      </c>
      <c r="AA93">
        <v>0</v>
      </c>
      <c r="AB93">
        <v>0</v>
      </c>
      <c r="AC93">
        <v>1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75</v>
      </c>
    </row>
    <row r="94" spans="2:37" ht="13.2" x14ac:dyDescent="0.25">
      <c r="L94" s="3"/>
      <c r="M94" s="3"/>
      <c r="V94" s="4"/>
      <c r="W94" s="4"/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1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1</v>
      </c>
      <c r="AK94">
        <v>85</v>
      </c>
    </row>
    <row r="95" spans="2:37" ht="13.2" x14ac:dyDescent="0.25">
      <c r="L95" s="3"/>
      <c r="M95" s="3"/>
      <c r="V95" s="4"/>
      <c r="W95" s="4"/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</v>
      </c>
      <c r="AF95">
        <v>0</v>
      </c>
      <c r="AG95">
        <v>0</v>
      </c>
      <c r="AH95">
        <v>0</v>
      </c>
      <c r="AI95">
        <v>0</v>
      </c>
      <c r="AJ95">
        <v>1</v>
      </c>
      <c r="AK95">
        <v>95</v>
      </c>
    </row>
    <row r="96" spans="2:37" ht="13.2" x14ac:dyDescent="0.25">
      <c r="L96" s="3"/>
      <c r="M96" s="3"/>
      <c r="V96" s="4"/>
      <c r="W96" s="4"/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</row>
    <row r="97" spans="12:37" ht="13.2" x14ac:dyDescent="0.25">
      <c r="L97" s="3"/>
      <c r="M97" s="3"/>
      <c r="V97" s="4"/>
      <c r="W97" s="4"/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</row>
    <row r="98" spans="12:37" ht="13.2" x14ac:dyDescent="0.25">
      <c r="L98" s="3"/>
      <c r="M98" s="3"/>
      <c r="V98" s="4"/>
      <c r="W98" s="4"/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</row>
    <row r="99" spans="12:37" ht="13.2" x14ac:dyDescent="0.25">
      <c r="L99" s="3"/>
      <c r="M99" s="3"/>
      <c r="V99" s="4"/>
      <c r="W99" s="4"/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</row>
    <row r="100" spans="12:37" ht="13.2" x14ac:dyDescent="0.25">
      <c r="L100" s="3"/>
      <c r="M100" s="3"/>
      <c r="V100" s="4"/>
      <c r="W100" s="4"/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</row>
    <row r="101" spans="12:37" ht="13.2" x14ac:dyDescent="0.25">
      <c r="L101" s="3"/>
      <c r="M101" s="3"/>
      <c r="V101" s="4"/>
      <c r="W101" s="4"/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1</v>
      </c>
      <c r="AE101">
        <v>0</v>
      </c>
      <c r="AF101">
        <v>1</v>
      </c>
      <c r="AG101">
        <v>0</v>
      </c>
      <c r="AH101">
        <v>0</v>
      </c>
      <c r="AI101">
        <v>0</v>
      </c>
      <c r="AJ101">
        <v>2</v>
      </c>
      <c r="AK101">
        <v>95</v>
      </c>
    </row>
    <row r="102" spans="12:37" ht="13.2" x14ac:dyDescent="0.25">
      <c r="L102" s="3"/>
      <c r="M102" s="3"/>
      <c r="V102" s="4"/>
      <c r="W102" s="4"/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</row>
    <row r="103" spans="12:37" ht="13.2" x14ac:dyDescent="0.25">
      <c r="L103" s="3"/>
      <c r="M103" s="3"/>
      <c r="V103" s="4"/>
      <c r="W103" s="4"/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</row>
    <row r="104" spans="12:37" ht="13.2" x14ac:dyDescent="0.25">
      <c r="L104" s="3"/>
      <c r="M104" s="3"/>
      <c r="V104" s="4"/>
      <c r="W104" s="4">
        <v>5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</row>
    <row r="105" spans="12:37" ht="13.2" x14ac:dyDescent="0.25">
      <c r="L105" s="3"/>
      <c r="M105" s="3"/>
      <c r="V105" s="4"/>
      <c r="W105" s="4"/>
      <c r="X105">
        <v>0</v>
      </c>
      <c r="Y105">
        <v>0</v>
      </c>
      <c r="Z105">
        <v>0</v>
      </c>
      <c r="AA105">
        <v>0</v>
      </c>
      <c r="AB105">
        <v>0</v>
      </c>
      <c r="AC105">
        <v>1</v>
      </c>
      <c r="AD105">
        <v>0</v>
      </c>
      <c r="AE105">
        <v>1</v>
      </c>
      <c r="AF105">
        <v>0</v>
      </c>
      <c r="AG105">
        <v>0</v>
      </c>
      <c r="AH105">
        <v>0</v>
      </c>
      <c r="AI105">
        <v>0</v>
      </c>
      <c r="AJ105">
        <v>1</v>
      </c>
      <c r="AK105">
        <v>85</v>
      </c>
    </row>
    <row r="106" spans="12:37" ht="13.2" x14ac:dyDescent="0.25">
      <c r="L106" s="3"/>
      <c r="M106" s="3"/>
      <c r="V106" s="4"/>
      <c r="W106" s="4"/>
      <c r="X106">
        <v>0</v>
      </c>
      <c r="Y106">
        <v>0</v>
      </c>
      <c r="Z106">
        <v>0</v>
      </c>
      <c r="AA106">
        <v>0</v>
      </c>
      <c r="AB106">
        <v>0</v>
      </c>
      <c r="AC106">
        <v>1</v>
      </c>
      <c r="AD106">
        <v>1</v>
      </c>
      <c r="AE106">
        <v>1</v>
      </c>
      <c r="AF106">
        <v>0</v>
      </c>
      <c r="AG106">
        <v>0</v>
      </c>
      <c r="AH106">
        <v>0</v>
      </c>
      <c r="AI106">
        <v>0</v>
      </c>
      <c r="AJ106">
        <v>2</v>
      </c>
      <c r="AK106">
        <v>85</v>
      </c>
    </row>
    <row r="107" spans="12:37" ht="13.2" x14ac:dyDescent="0.25">
      <c r="L107" s="3"/>
      <c r="M107" s="3"/>
      <c r="V107" s="4"/>
      <c r="W107" s="4"/>
      <c r="X107">
        <v>0</v>
      </c>
      <c r="Y107">
        <v>0</v>
      </c>
      <c r="Z107">
        <v>0</v>
      </c>
      <c r="AA107">
        <v>0</v>
      </c>
      <c r="AB107">
        <v>1</v>
      </c>
      <c r="AC107">
        <v>1</v>
      </c>
      <c r="AD107">
        <v>6</v>
      </c>
      <c r="AE107">
        <v>0</v>
      </c>
      <c r="AF107">
        <v>0</v>
      </c>
      <c r="AG107">
        <v>1</v>
      </c>
      <c r="AH107">
        <v>0</v>
      </c>
      <c r="AI107">
        <v>0</v>
      </c>
      <c r="AJ107">
        <v>7</v>
      </c>
      <c r="AK107">
        <v>85</v>
      </c>
    </row>
    <row r="108" spans="12:37" ht="13.5" customHeight="1" x14ac:dyDescent="0.25">
      <c r="L108" s="3"/>
      <c r="M108" s="3"/>
      <c r="V108" s="4"/>
      <c r="W108" s="4"/>
      <c r="X108">
        <v>0</v>
      </c>
      <c r="Y108">
        <v>0</v>
      </c>
      <c r="Z108">
        <v>0</v>
      </c>
      <c r="AA108">
        <v>0</v>
      </c>
      <c r="AB108">
        <v>2</v>
      </c>
      <c r="AC108">
        <v>4</v>
      </c>
      <c r="AD108">
        <v>14</v>
      </c>
      <c r="AE108">
        <v>2</v>
      </c>
      <c r="AF108">
        <v>0</v>
      </c>
      <c r="AG108">
        <v>0</v>
      </c>
      <c r="AH108">
        <v>0</v>
      </c>
      <c r="AI108">
        <v>0</v>
      </c>
      <c r="AJ108">
        <v>16</v>
      </c>
      <c r="AK108">
        <v>82</v>
      </c>
    </row>
    <row r="109" spans="12:37" ht="13.2" x14ac:dyDescent="0.25">
      <c r="L109" s="3"/>
      <c r="M109" s="3"/>
      <c r="V109" s="4"/>
      <c r="W109" s="4"/>
      <c r="X109">
        <v>0</v>
      </c>
      <c r="Y109">
        <v>0</v>
      </c>
      <c r="Z109">
        <v>0</v>
      </c>
      <c r="AA109">
        <v>0</v>
      </c>
      <c r="AB109">
        <v>1</v>
      </c>
      <c r="AC109">
        <v>3</v>
      </c>
      <c r="AD109">
        <v>6</v>
      </c>
      <c r="AE109">
        <v>4</v>
      </c>
      <c r="AF109">
        <v>1</v>
      </c>
      <c r="AG109">
        <v>0</v>
      </c>
      <c r="AH109">
        <v>0</v>
      </c>
      <c r="AI109">
        <v>0</v>
      </c>
      <c r="AJ109">
        <v>11</v>
      </c>
      <c r="AK109">
        <v>86</v>
      </c>
    </row>
    <row r="110" spans="12:37" ht="13.2" x14ac:dyDescent="0.25">
      <c r="L110" s="3"/>
      <c r="M110" s="3"/>
      <c r="V110" s="4"/>
      <c r="W110" s="4"/>
      <c r="X110">
        <v>0</v>
      </c>
      <c r="Y110">
        <v>0</v>
      </c>
      <c r="Z110">
        <v>0</v>
      </c>
      <c r="AA110">
        <v>0</v>
      </c>
      <c r="AB110">
        <v>2</v>
      </c>
      <c r="AC110">
        <v>5</v>
      </c>
      <c r="AD110">
        <v>10</v>
      </c>
      <c r="AE110">
        <v>6</v>
      </c>
      <c r="AF110">
        <v>0</v>
      </c>
      <c r="AG110">
        <v>0</v>
      </c>
      <c r="AH110">
        <v>0</v>
      </c>
      <c r="AI110">
        <v>0</v>
      </c>
      <c r="AJ110">
        <v>16</v>
      </c>
      <c r="AK110">
        <v>84</v>
      </c>
    </row>
    <row r="111" spans="12:37" ht="14.25" customHeight="1" x14ac:dyDescent="0.25">
      <c r="L111" s="3"/>
      <c r="M111" s="3"/>
      <c r="V111" s="4"/>
      <c r="W111" s="4"/>
      <c r="X111">
        <v>0</v>
      </c>
      <c r="Y111">
        <v>0</v>
      </c>
      <c r="Z111">
        <v>0</v>
      </c>
      <c r="AA111">
        <v>0</v>
      </c>
      <c r="AB111">
        <v>1</v>
      </c>
      <c r="AC111">
        <v>2</v>
      </c>
      <c r="AD111">
        <v>19</v>
      </c>
      <c r="AE111">
        <v>1</v>
      </c>
      <c r="AF111">
        <v>0</v>
      </c>
      <c r="AG111">
        <v>0</v>
      </c>
      <c r="AH111">
        <v>0</v>
      </c>
      <c r="AI111">
        <v>0</v>
      </c>
      <c r="AJ111">
        <v>20</v>
      </c>
      <c r="AK111">
        <v>84</v>
      </c>
    </row>
    <row r="112" spans="12:37" ht="13.2" x14ac:dyDescent="0.25">
      <c r="L112" s="3"/>
      <c r="M112" s="3"/>
      <c r="V112" s="4"/>
      <c r="W112" s="4"/>
      <c r="X112">
        <v>2</v>
      </c>
      <c r="Y112">
        <v>0</v>
      </c>
      <c r="Z112">
        <v>1</v>
      </c>
      <c r="AA112">
        <v>0</v>
      </c>
      <c r="AB112">
        <v>1</v>
      </c>
      <c r="AC112">
        <v>2</v>
      </c>
      <c r="AD112">
        <v>9</v>
      </c>
      <c r="AE112">
        <v>3</v>
      </c>
      <c r="AF112">
        <v>0</v>
      </c>
      <c r="AG112">
        <v>0</v>
      </c>
      <c r="AH112">
        <v>0</v>
      </c>
      <c r="AI112">
        <v>0</v>
      </c>
      <c r="AJ112">
        <v>12</v>
      </c>
      <c r="AK112">
        <v>74</v>
      </c>
    </row>
    <row r="113" spans="2:37" ht="13.2" x14ac:dyDescent="0.25">
      <c r="L113" s="3"/>
      <c r="M113" s="3"/>
      <c r="V113" s="4"/>
      <c r="W113" s="4"/>
      <c r="X113">
        <v>0</v>
      </c>
      <c r="Y113">
        <v>0</v>
      </c>
      <c r="Z113">
        <v>0</v>
      </c>
      <c r="AA113">
        <v>0</v>
      </c>
      <c r="AB113">
        <v>0</v>
      </c>
      <c r="AC113">
        <v>2</v>
      </c>
      <c r="AD113">
        <v>7</v>
      </c>
      <c r="AE113">
        <v>3</v>
      </c>
      <c r="AF113">
        <v>0</v>
      </c>
      <c r="AG113">
        <v>0</v>
      </c>
      <c r="AH113">
        <v>0</v>
      </c>
      <c r="AI113">
        <v>0</v>
      </c>
      <c r="AJ113">
        <v>10</v>
      </c>
      <c r="AK113">
        <v>86</v>
      </c>
    </row>
    <row r="114" spans="2:37" ht="13.8" x14ac:dyDescent="0.25">
      <c r="B114" s="57" t="s">
        <v>61</v>
      </c>
      <c r="G114" s="373">
        <f>Z4</f>
        <v>43722</v>
      </c>
      <c r="H114" s="373"/>
      <c r="I114" s="373"/>
      <c r="J114" s="373"/>
      <c r="L114" s="3"/>
      <c r="M114" s="3"/>
      <c r="V114" s="4"/>
      <c r="W114" s="4"/>
      <c r="X114">
        <v>0</v>
      </c>
      <c r="Y114">
        <v>0</v>
      </c>
      <c r="Z114">
        <v>0</v>
      </c>
      <c r="AA114">
        <v>0</v>
      </c>
      <c r="AB114">
        <v>1</v>
      </c>
      <c r="AC114">
        <v>2</v>
      </c>
      <c r="AD114">
        <v>13</v>
      </c>
      <c r="AE114">
        <v>7</v>
      </c>
      <c r="AF114">
        <v>0</v>
      </c>
      <c r="AG114">
        <v>0</v>
      </c>
      <c r="AH114">
        <v>0</v>
      </c>
      <c r="AI114">
        <v>0</v>
      </c>
      <c r="AJ114">
        <v>20</v>
      </c>
      <c r="AK114">
        <v>86</v>
      </c>
    </row>
    <row r="115" spans="2:37" ht="13.8" thickBot="1" x14ac:dyDescent="0.3">
      <c r="L115" s="3"/>
      <c r="M115" s="3"/>
      <c r="V115" s="4"/>
      <c r="W115" s="4"/>
      <c r="X115">
        <v>0</v>
      </c>
      <c r="Y115">
        <v>0</v>
      </c>
      <c r="Z115">
        <v>0</v>
      </c>
      <c r="AA115">
        <v>0</v>
      </c>
      <c r="AB115">
        <v>1</v>
      </c>
      <c r="AC115">
        <v>3</v>
      </c>
      <c r="AD115">
        <v>12</v>
      </c>
      <c r="AE115">
        <v>3</v>
      </c>
      <c r="AF115">
        <v>0</v>
      </c>
      <c r="AG115">
        <v>0</v>
      </c>
      <c r="AH115">
        <v>0</v>
      </c>
      <c r="AI115">
        <v>0</v>
      </c>
      <c r="AJ115">
        <v>15</v>
      </c>
      <c r="AK115">
        <v>84</v>
      </c>
    </row>
    <row r="116" spans="2:37" ht="13.8" thickTop="1" x14ac:dyDescent="0.25">
      <c r="B116" s="73">
        <f>G114</f>
        <v>43722</v>
      </c>
      <c r="C116" s="367" t="str">
        <f t="shared" ref="C116:N116" si="29">C61</f>
        <v>de 0 à 30</v>
      </c>
      <c r="D116" s="365" t="str">
        <f t="shared" si="29"/>
        <v>de 30 à 40</v>
      </c>
      <c r="E116" s="365" t="str">
        <f>E61</f>
        <v>de 40 à 50</v>
      </c>
      <c r="F116" s="365" t="str">
        <f t="shared" si="29"/>
        <v>de 50 à 60</v>
      </c>
      <c r="G116" s="365" t="str">
        <f t="shared" si="29"/>
        <v>de 60 à 70</v>
      </c>
      <c r="H116" s="365" t="str">
        <f t="shared" si="29"/>
        <v>de 70 à 80</v>
      </c>
      <c r="I116" s="365" t="str">
        <f t="shared" si="29"/>
        <v>de 80 à 90</v>
      </c>
      <c r="J116" s="365" t="str">
        <f t="shared" si="29"/>
        <v>de 90 à 100</v>
      </c>
      <c r="K116" s="365" t="str">
        <f t="shared" si="29"/>
        <v>de 100 à 110</v>
      </c>
      <c r="L116" s="365" t="str">
        <f t="shared" si="29"/>
        <v>de 110 à 120</v>
      </c>
      <c r="M116" s="365" t="str">
        <f t="shared" si="29"/>
        <v>de 120 à 130</v>
      </c>
      <c r="N116" s="365" t="str">
        <f t="shared" si="29"/>
        <v>plus de 150</v>
      </c>
      <c r="V116" s="4"/>
      <c r="W116" s="4"/>
      <c r="X116">
        <v>0</v>
      </c>
      <c r="Y116">
        <v>0</v>
      </c>
      <c r="Z116">
        <v>0</v>
      </c>
      <c r="AA116">
        <v>0</v>
      </c>
      <c r="AB116">
        <v>0</v>
      </c>
      <c r="AC116">
        <v>4</v>
      </c>
      <c r="AD116">
        <v>13</v>
      </c>
      <c r="AE116">
        <v>6</v>
      </c>
      <c r="AF116">
        <v>1</v>
      </c>
      <c r="AG116">
        <v>0</v>
      </c>
      <c r="AH116">
        <v>0</v>
      </c>
      <c r="AI116">
        <v>0</v>
      </c>
      <c r="AJ116">
        <v>20</v>
      </c>
      <c r="AK116">
        <v>87</v>
      </c>
    </row>
    <row r="117" spans="2:37" ht="13.8" thickBot="1" x14ac:dyDescent="0.3">
      <c r="B117" s="25"/>
      <c r="C117" s="368"/>
      <c r="D117" s="366"/>
      <c r="E117" s="366"/>
      <c r="F117" s="366"/>
      <c r="G117" s="366"/>
      <c r="H117" s="366"/>
      <c r="I117" s="366"/>
      <c r="J117" s="366"/>
      <c r="K117" s="366"/>
      <c r="L117" s="366"/>
      <c r="M117" s="366"/>
      <c r="N117" s="366"/>
      <c r="V117" s="4"/>
      <c r="W117" s="4"/>
      <c r="X117">
        <v>0</v>
      </c>
      <c r="Y117">
        <v>0</v>
      </c>
      <c r="Z117">
        <v>0</v>
      </c>
      <c r="AA117">
        <v>0</v>
      </c>
      <c r="AB117">
        <v>0</v>
      </c>
      <c r="AC117">
        <v>3</v>
      </c>
      <c r="AD117">
        <v>13</v>
      </c>
      <c r="AE117">
        <v>4</v>
      </c>
      <c r="AF117">
        <v>0</v>
      </c>
      <c r="AG117">
        <v>0</v>
      </c>
      <c r="AH117">
        <v>0</v>
      </c>
      <c r="AI117">
        <v>0</v>
      </c>
      <c r="AJ117">
        <v>17</v>
      </c>
      <c r="AK117">
        <v>86</v>
      </c>
    </row>
    <row r="118" spans="2:37" ht="13.8" thickTop="1" x14ac:dyDescent="0.25">
      <c r="B118" s="16" t="s">
        <v>21</v>
      </c>
      <c r="C118" s="20">
        <f>X53</f>
        <v>0</v>
      </c>
      <c r="D118" s="41">
        <f t="shared" ref="D118:D141" si="30">Y53</f>
        <v>0</v>
      </c>
      <c r="E118" s="41">
        <f t="shared" ref="E118:E141" si="31">Z53</f>
        <v>0</v>
      </c>
      <c r="F118" s="41">
        <f t="shared" ref="F118:F141" si="32">AA53</f>
        <v>0</v>
      </c>
      <c r="G118" s="41">
        <f t="shared" ref="G118:G141" si="33">AB53</f>
        <v>0</v>
      </c>
      <c r="H118" s="41">
        <f t="shared" ref="H118:H141" si="34">AC53</f>
        <v>0</v>
      </c>
      <c r="I118" s="41">
        <f t="shared" ref="I118:I141" si="35">AD53</f>
        <v>0</v>
      </c>
      <c r="J118" s="41">
        <f t="shared" ref="J118:J141" si="36">AE53</f>
        <v>0</v>
      </c>
      <c r="K118" s="41">
        <f t="shared" ref="K118:K141" si="37">AF53</f>
        <v>0</v>
      </c>
      <c r="L118" s="41">
        <f t="shared" ref="L118:L141" si="38">AG53</f>
        <v>0</v>
      </c>
      <c r="M118" s="41">
        <f t="shared" ref="M118:M141" si="39">AH53</f>
        <v>0</v>
      </c>
      <c r="N118" s="41">
        <f t="shared" ref="N118:N141" si="40">AI53</f>
        <v>0</v>
      </c>
      <c r="V118" s="4"/>
      <c r="W118" s="4"/>
      <c r="X118">
        <v>0</v>
      </c>
      <c r="Y118">
        <v>0</v>
      </c>
      <c r="Z118">
        <v>0</v>
      </c>
      <c r="AA118">
        <v>0</v>
      </c>
      <c r="AB118">
        <v>1</v>
      </c>
      <c r="AC118">
        <v>2</v>
      </c>
      <c r="AD118">
        <v>8</v>
      </c>
      <c r="AE118">
        <v>1</v>
      </c>
      <c r="AF118">
        <v>0</v>
      </c>
      <c r="AG118">
        <v>0</v>
      </c>
      <c r="AH118">
        <v>0</v>
      </c>
      <c r="AI118">
        <v>0</v>
      </c>
      <c r="AJ118">
        <v>9</v>
      </c>
      <c r="AK118">
        <v>82</v>
      </c>
    </row>
    <row r="119" spans="2:37" ht="13.2" x14ac:dyDescent="0.25">
      <c r="B119" s="16" t="s">
        <v>22</v>
      </c>
      <c r="C119" s="20">
        <f t="shared" ref="C119:C141" si="41">X54</f>
        <v>0</v>
      </c>
      <c r="D119" s="41">
        <f t="shared" si="30"/>
        <v>0</v>
      </c>
      <c r="E119" s="41">
        <f t="shared" si="31"/>
        <v>0</v>
      </c>
      <c r="F119" s="41">
        <f t="shared" si="32"/>
        <v>0</v>
      </c>
      <c r="G119" s="41">
        <f t="shared" si="33"/>
        <v>0</v>
      </c>
      <c r="H119" s="41">
        <f t="shared" si="34"/>
        <v>0</v>
      </c>
      <c r="I119" s="41">
        <f t="shared" si="35"/>
        <v>1</v>
      </c>
      <c r="J119" s="41">
        <f t="shared" si="36"/>
        <v>1</v>
      </c>
      <c r="K119" s="41">
        <f t="shared" si="37"/>
        <v>1</v>
      </c>
      <c r="L119" s="41">
        <f t="shared" si="38"/>
        <v>0</v>
      </c>
      <c r="M119" s="41">
        <f t="shared" si="39"/>
        <v>0</v>
      </c>
      <c r="N119" s="41">
        <f t="shared" si="40"/>
        <v>0</v>
      </c>
      <c r="V119" s="4"/>
      <c r="W119" s="4"/>
      <c r="X119">
        <v>0</v>
      </c>
      <c r="Y119">
        <v>0</v>
      </c>
      <c r="Z119">
        <v>0</v>
      </c>
      <c r="AA119">
        <v>0</v>
      </c>
      <c r="AB119">
        <v>0</v>
      </c>
      <c r="AC119">
        <v>2</v>
      </c>
      <c r="AD119">
        <v>10</v>
      </c>
      <c r="AE119">
        <v>1</v>
      </c>
      <c r="AF119">
        <v>0</v>
      </c>
      <c r="AG119">
        <v>0</v>
      </c>
      <c r="AH119">
        <v>0</v>
      </c>
      <c r="AI119">
        <v>0</v>
      </c>
      <c r="AJ119">
        <v>11</v>
      </c>
      <c r="AK119">
        <v>84</v>
      </c>
    </row>
    <row r="120" spans="2:37" ht="13.2" x14ac:dyDescent="0.25">
      <c r="B120" s="16" t="s">
        <v>23</v>
      </c>
      <c r="C120" s="20">
        <f t="shared" si="41"/>
        <v>0</v>
      </c>
      <c r="D120" s="41">
        <f t="shared" si="30"/>
        <v>0</v>
      </c>
      <c r="E120" s="41">
        <f t="shared" si="31"/>
        <v>0</v>
      </c>
      <c r="F120" s="41">
        <f t="shared" si="32"/>
        <v>0</v>
      </c>
      <c r="G120" s="41">
        <f t="shared" si="33"/>
        <v>1</v>
      </c>
      <c r="H120" s="41">
        <f t="shared" si="34"/>
        <v>0</v>
      </c>
      <c r="I120" s="41">
        <f t="shared" si="35"/>
        <v>0</v>
      </c>
      <c r="J120" s="41">
        <f t="shared" si="36"/>
        <v>2</v>
      </c>
      <c r="K120" s="41">
        <f t="shared" si="37"/>
        <v>0</v>
      </c>
      <c r="L120" s="41">
        <f t="shared" si="38"/>
        <v>0</v>
      </c>
      <c r="M120" s="41">
        <f t="shared" si="39"/>
        <v>0</v>
      </c>
      <c r="N120" s="41">
        <f t="shared" si="40"/>
        <v>0</v>
      </c>
      <c r="V120" s="4"/>
      <c r="W120" s="4"/>
      <c r="X120">
        <v>0</v>
      </c>
      <c r="Y120">
        <v>0</v>
      </c>
      <c r="Z120">
        <v>0</v>
      </c>
      <c r="AA120">
        <v>0</v>
      </c>
      <c r="AB120">
        <v>0</v>
      </c>
      <c r="AC120">
        <v>3</v>
      </c>
      <c r="AD120">
        <v>4</v>
      </c>
      <c r="AE120">
        <v>1</v>
      </c>
      <c r="AF120">
        <v>0</v>
      </c>
      <c r="AG120">
        <v>0</v>
      </c>
      <c r="AH120">
        <v>0</v>
      </c>
      <c r="AI120">
        <v>0</v>
      </c>
      <c r="AJ120">
        <v>5</v>
      </c>
      <c r="AK120">
        <v>82</v>
      </c>
    </row>
    <row r="121" spans="2:37" ht="13.2" x14ac:dyDescent="0.25">
      <c r="B121" s="16" t="s">
        <v>24</v>
      </c>
      <c r="C121" s="20">
        <f t="shared" si="41"/>
        <v>0</v>
      </c>
      <c r="D121" s="41">
        <f t="shared" si="30"/>
        <v>0</v>
      </c>
      <c r="E121" s="41">
        <f t="shared" si="31"/>
        <v>0</v>
      </c>
      <c r="F121" s="41">
        <f t="shared" si="32"/>
        <v>0</v>
      </c>
      <c r="G121" s="41">
        <f t="shared" si="33"/>
        <v>0</v>
      </c>
      <c r="H121" s="41">
        <f t="shared" si="34"/>
        <v>0</v>
      </c>
      <c r="I121" s="41">
        <f t="shared" si="35"/>
        <v>1</v>
      </c>
      <c r="J121" s="41">
        <f t="shared" si="36"/>
        <v>0</v>
      </c>
      <c r="K121" s="41">
        <f t="shared" si="37"/>
        <v>0</v>
      </c>
      <c r="L121" s="41">
        <f t="shared" si="38"/>
        <v>0</v>
      </c>
      <c r="M121" s="41">
        <f t="shared" si="39"/>
        <v>0</v>
      </c>
      <c r="N121" s="41">
        <f t="shared" si="40"/>
        <v>0</v>
      </c>
      <c r="V121" s="4"/>
      <c r="W121" s="4"/>
      <c r="X121">
        <v>0</v>
      </c>
      <c r="Y121">
        <v>0</v>
      </c>
      <c r="Z121">
        <v>0</v>
      </c>
      <c r="AA121">
        <v>0</v>
      </c>
      <c r="AB121">
        <v>2</v>
      </c>
      <c r="AC121">
        <v>0</v>
      </c>
      <c r="AD121">
        <v>0</v>
      </c>
      <c r="AE121">
        <v>1</v>
      </c>
      <c r="AF121">
        <v>0</v>
      </c>
      <c r="AG121">
        <v>0</v>
      </c>
      <c r="AH121">
        <v>0</v>
      </c>
      <c r="AI121">
        <v>0</v>
      </c>
      <c r="AJ121">
        <v>1</v>
      </c>
      <c r="AK121">
        <v>75</v>
      </c>
    </row>
    <row r="122" spans="2:37" ht="13.2" x14ac:dyDescent="0.25">
      <c r="B122" s="16" t="s">
        <v>25</v>
      </c>
      <c r="C122" s="20">
        <f t="shared" si="41"/>
        <v>0</v>
      </c>
      <c r="D122" s="41">
        <f t="shared" si="30"/>
        <v>0</v>
      </c>
      <c r="E122" s="41">
        <f t="shared" si="31"/>
        <v>0</v>
      </c>
      <c r="F122" s="41">
        <f t="shared" si="32"/>
        <v>0</v>
      </c>
      <c r="G122" s="41">
        <f t="shared" si="33"/>
        <v>2</v>
      </c>
      <c r="H122" s="41">
        <f t="shared" si="34"/>
        <v>0</v>
      </c>
      <c r="I122" s="41">
        <f t="shared" si="35"/>
        <v>1</v>
      </c>
      <c r="J122" s="41">
        <f t="shared" si="36"/>
        <v>1</v>
      </c>
      <c r="K122" s="41">
        <f t="shared" si="37"/>
        <v>0</v>
      </c>
      <c r="L122" s="41">
        <f t="shared" si="38"/>
        <v>0</v>
      </c>
      <c r="M122" s="41">
        <f t="shared" si="39"/>
        <v>0</v>
      </c>
      <c r="N122" s="41">
        <f t="shared" si="40"/>
        <v>0</v>
      </c>
      <c r="V122" s="4"/>
      <c r="W122" s="4"/>
      <c r="X122">
        <v>0</v>
      </c>
      <c r="Y122">
        <v>0</v>
      </c>
      <c r="Z122">
        <v>0</v>
      </c>
      <c r="AA122">
        <v>0</v>
      </c>
      <c r="AB122">
        <v>0</v>
      </c>
      <c r="AC122">
        <v>1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75</v>
      </c>
    </row>
    <row r="123" spans="2:37" ht="13.2" x14ac:dyDescent="0.25">
      <c r="B123" s="16" t="s">
        <v>26</v>
      </c>
      <c r="C123" s="20">
        <f t="shared" si="41"/>
        <v>0</v>
      </c>
      <c r="D123" s="41">
        <f t="shared" si="30"/>
        <v>0</v>
      </c>
      <c r="E123" s="41">
        <f t="shared" si="31"/>
        <v>0</v>
      </c>
      <c r="F123" s="41">
        <f t="shared" si="32"/>
        <v>1</v>
      </c>
      <c r="G123" s="41">
        <f t="shared" si="33"/>
        <v>1</v>
      </c>
      <c r="H123" s="41">
        <f t="shared" si="34"/>
        <v>0</v>
      </c>
      <c r="I123" s="41">
        <f t="shared" si="35"/>
        <v>2</v>
      </c>
      <c r="J123" s="41">
        <f t="shared" si="36"/>
        <v>1</v>
      </c>
      <c r="K123" s="41">
        <f t="shared" si="37"/>
        <v>0</v>
      </c>
      <c r="L123" s="41">
        <f t="shared" si="38"/>
        <v>0</v>
      </c>
      <c r="M123" s="41">
        <f t="shared" si="39"/>
        <v>0</v>
      </c>
      <c r="N123" s="41">
        <f t="shared" si="40"/>
        <v>0</v>
      </c>
      <c r="V123" s="4"/>
      <c r="W123" s="4"/>
      <c r="X123">
        <v>0</v>
      </c>
      <c r="Y123">
        <v>0</v>
      </c>
      <c r="Z123">
        <v>0</v>
      </c>
      <c r="AA123">
        <v>0</v>
      </c>
      <c r="AB123">
        <v>0</v>
      </c>
      <c r="AC123">
        <v>1</v>
      </c>
      <c r="AD123">
        <v>1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1</v>
      </c>
      <c r="AK123">
        <v>80</v>
      </c>
    </row>
    <row r="124" spans="2:37" ht="13.2" x14ac:dyDescent="0.25">
      <c r="B124" s="16" t="s">
        <v>27</v>
      </c>
      <c r="C124" s="20">
        <f t="shared" si="41"/>
        <v>0</v>
      </c>
      <c r="D124" s="41">
        <f t="shared" si="30"/>
        <v>0</v>
      </c>
      <c r="E124" s="41">
        <f t="shared" si="31"/>
        <v>0</v>
      </c>
      <c r="F124" s="41">
        <f t="shared" si="32"/>
        <v>0</v>
      </c>
      <c r="G124" s="41">
        <f t="shared" si="33"/>
        <v>0</v>
      </c>
      <c r="H124" s="41">
        <f t="shared" si="34"/>
        <v>0</v>
      </c>
      <c r="I124" s="41">
        <f t="shared" si="35"/>
        <v>0</v>
      </c>
      <c r="J124" s="41">
        <f t="shared" si="36"/>
        <v>0</v>
      </c>
      <c r="K124" s="41">
        <f t="shared" si="37"/>
        <v>0</v>
      </c>
      <c r="L124" s="41">
        <f t="shared" si="38"/>
        <v>0</v>
      </c>
      <c r="M124" s="41">
        <f t="shared" si="39"/>
        <v>0</v>
      </c>
      <c r="N124" s="41">
        <f t="shared" si="40"/>
        <v>0</v>
      </c>
      <c r="V124" s="4"/>
      <c r="W124" s="4"/>
      <c r="X124">
        <v>0</v>
      </c>
      <c r="Y124">
        <v>0</v>
      </c>
      <c r="Z124">
        <v>0</v>
      </c>
      <c r="AA124">
        <v>0</v>
      </c>
      <c r="AB124">
        <v>0</v>
      </c>
      <c r="AC124">
        <v>1</v>
      </c>
      <c r="AD124">
        <v>1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1</v>
      </c>
      <c r="AK124">
        <v>80</v>
      </c>
    </row>
    <row r="125" spans="2:37" ht="13.2" x14ac:dyDescent="0.25">
      <c r="B125" s="16" t="s">
        <v>28</v>
      </c>
      <c r="C125" s="20">
        <f t="shared" si="41"/>
        <v>0</v>
      </c>
      <c r="D125" s="41">
        <f t="shared" si="30"/>
        <v>0</v>
      </c>
      <c r="E125" s="41">
        <f t="shared" si="31"/>
        <v>0</v>
      </c>
      <c r="F125" s="41">
        <f t="shared" si="32"/>
        <v>0</v>
      </c>
      <c r="G125" s="41">
        <f t="shared" si="33"/>
        <v>0</v>
      </c>
      <c r="H125" s="41">
        <f t="shared" si="34"/>
        <v>2</v>
      </c>
      <c r="I125" s="41">
        <f t="shared" si="35"/>
        <v>0</v>
      </c>
      <c r="J125" s="41">
        <f t="shared" si="36"/>
        <v>1</v>
      </c>
      <c r="K125" s="41">
        <f t="shared" si="37"/>
        <v>0</v>
      </c>
      <c r="L125" s="41">
        <f t="shared" si="38"/>
        <v>0</v>
      </c>
      <c r="M125" s="41">
        <f t="shared" si="39"/>
        <v>0</v>
      </c>
      <c r="N125" s="41">
        <f t="shared" si="40"/>
        <v>0</v>
      </c>
      <c r="V125" s="4"/>
      <c r="W125" s="4"/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1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1</v>
      </c>
      <c r="AK125">
        <v>85</v>
      </c>
    </row>
    <row r="126" spans="2:37" ht="13.2" x14ac:dyDescent="0.25">
      <c r="B126" s="16" t="s">
        <v>29</v>
      </c>
      <c r="C126" s="20">
        <f t="shared" si="41"/>
        <v>0</v>
      </c>
      <c r="D126" s="41">
        <f t="shared" si="30"/>
        <v>1</v>
      </c>
      <c r="E126" s="41">
        <f t="shared" si="31"/>
        <v>0</v>
      </c>
      <c r="F126" s="41">
        <f t="shared" si="32"/>
        <v>0</v>
      </c>
      <c r="G126" s="41">
        <f t="shared" si="33"/>
        <v>0</v>
      </c>
      <c r="H126" s="41">
        <f t="shared" si="34"/>
        <v>2</v>
      </c>
      <c r="I126" s="41">
        <f t="shared" si="35"/>
        <v>0</v>
      </c>
      <c r="J126" s="41">
        <f t="shared" si="36"/>
        <v>0</v>
      </c>
      <c r="K126" s="41">
        <f t="shared" si="37"/>
        <v>0</v>
      </c>
      <c r="L126" s="41">
        <f t="shared" si="38"/>
        <v>0</v>
      </c>
      <c r="M126" s="41">
        <f t="shared" si="39"/>
        <v>0</v>
      </c>
      <c r="N126" s="41">
        <f t="shared" si="40"/>
        <v>0</v>
      </c>
      <c r="V126" s="4"/>
      <c r="W126" s="4">
        <v>6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2</v>
      </c>
      <c r="AF126">
        <v>0</v>
      </c>
      <c r="AG126">
        <v>0</v>
      </c>
      <c r="AH126">
        <v>0</v>
      </c>
      <c r="AI126">
        <v>0</v>
      </c>
      <c r="AJ126">
        <v>2</v>
      </c>
      <c r="AK126">
        <v>95</v>
      </c>
    </row>
    <row r="127" spans="2:37" ht="13.2" x14ac:dyDescent="0.25">
      <c r="B127" s="16" t="s">
        <v>30</v>
      </c>
      <c r="C127" s="20">
        <f t="shared" si="41"/>
        <v>0</v>
      </c>
      <c r="D127" s="41">
        <f t="shared" si="30"/>
        <v>0</v>
      </c>
      <c r="E127" s="41">
        <f t="shared" si="31"/>
        <v>0</v>
      </c>
      <c r="F127" s="41">
        <f t="shared" si="32"/>
        <v>0</v>
      </c>
      <c r="G127" s="41">
        <f t="shared" si="33"/>
        <v>0</v>
      </c>
      <c r="H127" s="41">
        <f t="shared" si="34"/>
        <v>1</v>
      </c>
      <c r="I127" s="41">
        <f t="shared" si="35"/>
        <v>0</v>
      </c>
      <c r="J127" s="41">
        <f t="shared" si="36"/>
        <v>1</v>
      </c>
      <c r="K127" s="41">
        <f t="shared" si="37"/>
        <v>0</v>
      </c>
      <c r="L127" s="41">
        <f t="shared" si="38"/>
        <v>0</v>
      </c>
      <c r="M127" s="41">
        <f t="shared" si="39"/>
        <v>0</v>
      </c>
      <c r="N127" s="41">
        <f t="shared" si="40"/>
        <v>0</v>
      </c>
      <c r="V127" s="4"/>
      <c r="W127" s="4"/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1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1</v>
      </c>
      <c r="AK127">
        <v>85</v>
      </c>
    </row>
    <row r="128" spans="2:37" ht="13.2" x14ac:dyDescent="0.25">
      <c r="B128" s="16" t="s">
        <v>31</v>
      </c>
      <c r="C128" s="20">
        <f t="shared" si="41"/>
        <v>0</v>
      </c>
      <c r="D128" s="41">
        <f t="shared" si="30"/>
        <v>0</v>
      </c>
      <c r="E128" s="41">
        <f t="shared" si="31"/>
        <v>0</v>
      </c>
      <c r="F128" s="41">
        <f t="shared" si="32"/>
        <v>0</v>
      </c>
      <c r="G128" s="41">
        <f t="shared" si="33"/>
        <v>1</v>
      </c>
      <c r="H128" s="41">
        <f t="shared" si="34"/>
        <v>0</v>
      </c>
      <c r="I128" s="41">
        <f t="shared" si="35"/>
        <v>1</v>
      </c>
      <c r="J128" s="41">
        <f t="shared" si="36"/>
        <v>1</v>
      </c>
      <c r="K128" s="41">
        <f t="shared" si="37"/>
        <v>0</v>
      </c>
      <c r="L128" s="41">
        <f t="shared" si="38"/>
        <v>0</v>
      </c>
      <c r="M128" s="41">
        <f t="shared" si="39"/>
        <v>0</v>
      </c>
      <c r="N128" s="41">
        <f t="shared" si="40"/>
        <v>0</v>
      </c>
      <c r="V128" s="4"/>
      <c r="W128" s="4"/>
      <c r="X128">
        <v>0</v>
      </c>
      <c r="Y128">
        <v>0</v>
      </c>
      <c r="Z128">
        <v>0</v>
      </c>
      <c r="AA128">
        <v>1</v>
      </c>
      <c r="AB128">
        <v>1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60</v>
      </c>
    </row>
    <row r="129" spans="2:37" ht="13.2" x14ac:dyDescent="0.25">
      <c r="B129" s="16" t="s">
        <v>32</v>
      </c>
      <c r="C129" s="20">
        <f t="shared" si="41"/>
        <v>0</v>
      </c>
      <c r="D129" s="41">
        <f t="shared" si="30"/>
        <v>0</v>
      </c>
      <c r="E129" s="41">
        <f t="shared" si="31"/>
        <v>0</v>
      </c>
      <c r="F129" s="41">
        <f t="shared" si="32"/>
        <v>0</v>
      </c>
      <c r="G129" s="41">
        <f t="shared" si="33"/>
        <v>0</v>
      </c>
      <c r="H129" s="41">
        <f t="shared" si="34"/>
        <v>1</v>
      </c>
      <c r="I129" s="41">
        <f t="shared" si="35"/>
        <v>0</v>
      </c>
      <c r="J129" s="41">
        <f t="shared" si="36"/>
        <v>0</v>
      </c>
      <c r="K129" s="41">
        <f t="shared" si="37"/>
        <v>0</v>
      </c>
      <c r="L129" s="41">
        <f t="shared" si="38"/>
        <v>0</v>
      </c>
      <c r="M129" s="41">
        <f t="shared" si="39"/>
        <v>0</v>
      </c>
      <c r="N129" s="41">
        <f t="shared" si="40"/>
        <v>0</v>
      </c>
      <c r="V129" s="4"/>
      <c r="W129" s="4"/>
      <c r="X129">
        <v>0</v>
      </c>
      <c r="Y129">
        <v>0</v>
      </c>
      <c r="Z129">
        <v>0</v>
      </c>
      <c r="AA129">
        <v>0</v>
      </c>
      <c r="AB129">
        <v>0</v>
      </c>
      <c r="AC129">
        <v>1</v>
      </c>
      <c r="AD129">
        <v>1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1</v>
      </c>
      <c r="AK129">
        <v>80</v>
      </c>
    </row>
    <row r="130" spans="2:37" ht="13.2" x14ac:dyDescent="0.25">
      <c r="B130" s="16" t="s">
        <v>33</v>
      </c>
      <c r="C130" s="20">
        <f t="shared" si="41"/>
        <v>0</v>
      </c>
      <c r="D130" s="41">
        <f t="shared" si="30"/>
        <v>0</v>
      </c>
      <c r="E130" s="41">
        <f t="shared" si="31"/>
        <v>0</v>
      </c>
      <c r="F130" s="41">
        <f t="shared" si="32"/>
        <v>0</v>
      </c>
      <c r="G130" s="41">
        <f t="shared" si="33"/>
        <v>0</v>
      </c>
      <c r="H130" s="41">
        <f t="shared" si="34"/>
        <v>0</v>
      </c>
      <c r="I130" s="41">
        <f t="shared" si="35"/>
        <v>0</v>
      </c>
      <c r="J130" s="41">
        <f t="shared" si="36"/>
        <v>1</v>
      </c>
      <c r="K130" s="41">
        <f t="shared" si="37"/>
        <v>1</v>
      </c>
      <c r="L130" s="41">
        <f t="shared" si="38"/>
        <v>0</v>
      </c>
      <c r="M130" s="41">
        <f t="shared" si="39"/>
        <v>0</v>
      </c>
      <c r="N130" s="41">
        <f t="shared" si="40"/>
        <v>0</v>
      </c>
      <c r="V130" s="4"/>
      <c r="W130" s="4"/>
      <c r="X130">
        <v>0</v>
      </c>
      <c r="Y130">
        <v>0</v>
      </c>
      <c r="Z130">
        <v>0</v>
      </c>
      <c r="AA130">
        <v>0</v>
      </c>
      <c r="AB130">
        <v>3</v>
      </c>
      <c r="AC130">
        <v>2</v>
      </c>
      <c r="AD130">
        <v>3</v>
      </c>
      <c r="AE130">
        <v>1</v>
      </c>
      <c r="AF130">
        <v>0</v>
      </c>
      <c r="AG130">
        <v>0</v>
      </c>
      <c r="AH130">
        <v>0</v>
      </c>
      <c r="AI130">
        <v>0</v>
      </c>
      <c r="AJ130">
        <v>4</v>
      </c>
      <c r="AK130">
        <v>77</v>
      </c>
    </row>
    <row r="131" spans="2:37" ht="13.2" x14ac:dyDescent="0.25">
      <c r="B131" s="16" t="s">
        <v>34</v>
      </c>
      <c r="C131" s="20">
        <f t="shared" si="41"/>
        <v>0</v>
      </c>
      <c r="D131" s="41">
        <f t="shared" si="30"/>
        <v>0</v>
      </c>
      <c r="E131" s="41">
        <f t="shared" si="31"/>
        <v>0</v>
      </c>
      <c r="F131" s="41">
        <f t="shared" si="32"/>
        <v>0</v>
      </c>
      <c r="G131" s="41">
        <f t="shared" si="33"/>
        <v>0</v>
      </c>
      <c r="H131" s="41">
        <f t="shared" si="34"/>
        <v>0</v>
      </c>
      <c r="I131" s="41">
        <f t="shared" si="35"/>
        <v>1</v>
      </c>
      <c r="J131" s="41">
        <f t="shared" si="36"/>
        <v>0</v>
      </c>
      <c r="K131" s="41">
        <f t="shared" si="37"/>
        <v>1</v>
      </c>
      <c r="L131" s="41">
        <f t="shared" si="38"/>
        <v>1</v>
      </c>
      <c r="M131" s="41">
        <f t="shared" si="39"/>
        <v>0</v>
      </c>
      <c r="N131" s="41">
        <f t="shared" si="40"/>
        <v>0</v>
      </c>
      <c r="V131" s="4"/>
      <c r="W131" s="4"/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5</v>
      </c>
      <c r="AE131">
        <v>1</v>
      </c>
      <c r="AF131">
        <v>0</v>
      </c>
      <c r="AG131">
        <v>1</v>
      </c>
      <c r="AH131">
        <v>0</v>
      </c>
      <c r="AI131">
        <v>0</v>
      </c>
      <c r="AJ131">
        <v>7</v>
      </c>
      <c r="AK131">
        <v>91</v>
      </c>
    </row>
    <row r="132" spans="2:37" ht="13.2" x14ac:dyDescent="0.25">
      <c r="B132" s="16" t="s">
        <v>35</v>
      </c>
      <c r="C132" s="20">
        <f t="shared" si="41"/>
        <v>0</v>
      </c>
      <c r="D132" s="41">
        <f t="shared" si="30"/>
        <v>0</v>
      </c>
      <c r="E132" s="41">
        <f t="shared" si="31"/>
        <v>0</v>
      </c>
      <c r="F132" s="41">
        <f t="shared" si="32"/>
        <v>0</v>
      </c>
      <c r="G132" s="41">
        <f t="shared" si="33"/>
        <v>0</v>
      </c>
      <c r="H132" s="41">
        <f t="shared" si="34"/>
        <v>1</v>
      </c>
      <c r="I132" s="41">
        <f t="shared" si="35"/>
        <v>0</v>
      </c>
      <c r="J132" s="41">
        <f t="shared" si="36"/>
        <v>1</v>
      </c>
      <c r="K132" s="41">
        <f t="shared" si="37"/>
        <v>0</v>
      </c>
      <c r="L132" s="41">
        <f t="shared" si="38"/>
        <v>0</v>
      </c>
      <c r="M132" s="41">
        <f t="shared" si="39"/>
        <v>0</v>
      </c>
      <c r="N132" s="41">
        <f t="shared" si="40"/>
        <v>0</v>
      </c>
      <c r="V132" s="4"/>
      <c r="W132" s="4"/>
      <c r="X132">
        <v>0</v>
      </c>
      <c r="Y132">
        <v>0</v>
      </c>
      <c r="Z132">
        <v>0</v>
      </c>
      <c r="AA132">
        <v>0</v>
      </c>
      <c r="AB132">
        <v>1</v>
      </c>
      <c r="AC132">
        <v>7</v>
      </c>
      <c r="AD132">
        <v>14</v>
      </c>
      <c r="AE132">
        <v>2</v>
      </c>
      <c r="AF132">
        <v>0</v>
      </c>
      <c r="AG132">
        <v>0</v>
      </c>
      <c r="AH132">
        <v>0</v>
      </c>
      <c r="AI132">
        <v>0</v>
      </c>
      <c r="AJ132">
        <v>16</v>
      </c>
      <c r="AK132">
        <v>82</v>
      </c>
    </row>
    <row r="133" spans="2:37" ht="13.2" x14ac:dyDescent="0.25">
      <c r="B133" s="16" t="s">
        <v>36</v>
      </c>
      <c r="C133" s="20">
        <f t="shared" si="41"/>
        <v>0</v>
      </c>
      <c r="D133" s="41">
        <f t="shared" si="30"/>
        <v>0</v>
      </c>
      <c r="E133" s="41">
        <f t="shared" si="31"/>
        <v>0</v>
      </c>
      <c r="F133" s="41">
        <f t="shared" si="32"/>
        <v>0</v>
      </c>
      <c r="G133" s="41">
        <f t="shared" si="33"/>
        <v>0</v>
      </c>
      <c r="H133" s="41">
        <f t="shared" si="34"/>
        <v>0</v>
      </c>
      <c r="I133" s="41">
        <f t="shared" si="35"/>
        <v>1</v>
      </c>
      <c r="J133" s="41">
        <f t="shared" si="36"/>
        <v>0</v>
      </c>
      <c r="K133" s="41">
        <f t="shared" si="37"/>
        <v>1</v>
      </c>
      <c r="L133" s="41">
        <f t="shared" si="38"/>
        <v>0</v>
      </c>
      <c r="M133" s="41">
        <f t="shared" si="39"/>
        <v>0</v>
      </c>
      <c r="N133" s="41">
        <f t="shared" si="40"/>
        <v>0</v>
      </c>
      <c r="V133" s="4"/>
      <c r="W133" s="4"/>
      <c r="X133">
        <v>0</v>
      </c>
      <c r="Y133">
        <v>0</v>
      </c>
      <c r="Z133">
        <v>0</v>
      </c>
      <c r="AA133">
        <v>0</v>
      </c>
      <c r="AB133">
        <v>0</v>
      </c>
      <c r="AC133">
        <v>4</v>
      </c>
      <c r="AD133">
        <v>9</v>
      </c>
      <c r="AE133">
        <v>6</v>
      </c>
      <c r="AF133">
        <v>0</v>
      </c>
      <c r="AG133">
        <v>0</v>
      </c>
      <c r="AH133">
        <v>0</v>
      </c>
      <c r="AI133">
        <v>0</v>
      </c>
      <c r="AJ133">
        <v>15</v>
      </c>
      <c r="AK133">
        <v>86</v>
      </c>
    </row>
    <row r="134" spans="2:37" ht="13.2" x14ac:dyDescent="0.25">
      <c r="B134" s="16" t="s">
        <v>37</v>
      </c>
      <c r="C134" s="20">
        <f t="shared" si="41"/>
        <v>0</v>
      </c>
      <c r="D134" s="41">
        <f t="shared" si="30"/>
        <v>0</v>
      </c>
      <c r="E134" s="41">
        <f t="shared" si="31"/>
        <v>0</v>
      </c>
      <c r="F134" s="41">
        <f t="shared" si="32"/>
        <v>0</v>
      </c>
      <c r="G134" s="41">
        <f t="shared" si="33"/>
        <v>0</v>
      </c>
      <c r="H134" s="41">
        <f t="shared" si="34"/>
        <v>0</v>
      </c>
      <c r="I134" s="41">
        <f t="shared" si="35"/>
        <v>0</v>
      </c>
      <c r="J134" s="41">
        <f t="shared" si="36"/>
        <v>0</v>
      </c>
      <c r="K134" s="41">
        <f t="shared" si="37"/>
        <v>0</v>
      </c>
      <c r="L134" s="41">
        <f t="shared" si="38"/>
        <v>0</v>
      </c>
      <c r="M134" s="41">
        <f t="shared" si="39"/>
        <v>0</v>
      </c>
      <c r="N134" s="41">
        <f t="shared" si="40"/>
        <v>0</v>
      </c>
      <c r="V134" s="4"/>
      <c r="W134" s="4"/>
      <c r="X134">
        <v>0</v>
      </c>
      <c r="Y134">
        <v>0</v>
      </c>
      <c r="Z134">
        <v>0</v>
      </c>
      <c r="AA134">
        <v>0</v>
      </c>
      <c r="AB134">
        <v>0</v>
      </c>
      <c r="AC134">
        <v>2</v>
      </c>
      <c r="AD134">
        <v>11</v>
      </c>
      <c r="AE134">
        <v>2</v>
      </c>
      <c r="AF134">
        <v>0</v>
      </c>
      <c r="AG134">
        <v>0</v>
      </c>
      <c r="AH134">
        <v>0</v>
      </c>
      <c r="AI134">
        <v>0</v>
      </c>
      <c r="AJ134">
        <v>13</v>
      </c>
      <c r="AK134">
        <v>85</v>
      </c>
    </row>
    <row r="135" spans="2:37" ht="13.2" x14ac:dyDescent="0.25">
      <c r="B135" s="16" t="s">
        <v>38</v>
      </c>
      <c r="C135" s="20">
        <f t="shared" si="41"/>
        <v>0</v>
      </c>
      <c r="D135" s="41">
        <f t="shared" si="30"/>
        <v>0</v>
      </c>
      <c r="E135" s="41">
        <f t="shared" si="31"/>
        <v>0</v>
      </c>
      <c r="F135" s="41">
        <f t="shared" si="32"/>
        <v>0</v>
      </c>
      <c r="G135" s="41">
        <f t="shared" si="33"/>
        <v>0</v>
      </c>
      <c r="H135" s="41">
        <f t="shared" si="34"/>
        <v>0</v>
      </c>
      <c r="I135" s="41">
        <f t="shared" si="35"/>
        <v>0</v>
      </c>
      <c r="J135" s="41">
        <f t="shared" si="36"/>
        <v>0</v>
      </c>
      <c r="K135" s="41">
        <f t="shared" si="37"/>
        <v>0</v>
      </c>
      <c r="L135" s="41">
        <f t="shared" si="38"/>
        <v>0</v>
      </c>
      <c r="M135" s="41">
        <f t="shared" si="39"/>
        <v>0</v>
      </c>
      <c r="N135" s="41">
        <f t="shared" si="40"/>
        <v>0</v>
      </c>
      <c r="V135" s="4"/>
      <c r="W135" s="4"/>
      <c r="X135">
        <v>0</v>
      </c>
      <c r="Y135">
        <v>0</v>
      </c>
      <c r="Z135">
        <v>0</v>
      </c>
      <c r="AA135">
        <v>0</v>
      </c>
      <c r="AB135">
        <v>1</v>
      </c>
      <c r="AC135">
        <v>5</v>
      </c>
      <c r="AD135">
        <v>8</v>
      </c>
      <c r="AE135">
        <v>2</v>
      </c>
      <c r="AF135">
        <v>1</v>
      </c>
      <c r="AG135">
        <v>1</v>
      </c>
      <c r="AH135">
        <v>0</v>
      </c>
      <c r="AI135">
        <v>0</v>
      </c>
      <c r="AJ135">
        <v>12</v>
      </c>
      <c r="AK135">
        <v>85</v>
      </c>
    </row>
    <row r="136" spans="2:37" ht="13.2" x14ac:dyDescent="0.25">
      <c r="B136" s="16" t="s">
        <v>39</v>
      </c>
      <c r="C136" s="20">
        <f t="shared" si="41"/>
        <v>0</v>
      </c>
      <c r="D136" s="41">
        <f t="shared" si="30"/>
        <v>0</v>
      </c>
      <c r="E136" s="41">
        <f t="shared" si="31"/>
        <v>0</v>
      </c>
      <c r="F136" s="41">
        <f t="shared" si="32"/>
        <v>0</v>
      </c>
      <c r="G136" s="41">
        <f t="shared" si="33"/>
        <v>0</v>
      </c>
      <c r="H136" s="41">
        <f t="shared" si="34"/>
        <v>1</v>
      </c>
      <c r="I136" s="41">
        <f t="shared" si="35"/>
        <v>1</v>
      </c>
      <c r="J136" s="41">
        <f t="shared" si="36"/>
        <v>0</v>
      </c>
      <c r="K136" s="41">
        <f t="shared" si="37"/>
        <v>0</v>
      </c>
      <c r="L136" s="41">
        <f t="shared" si="38"/>
        <v>0</v>
      </c>
      <c r="M136" s="41">
        <f t="shared" si="39"/>
        <v>0</v>
      </c>
      <c r="N136" s="41">
        <f t="shared" si="40"/>
        <v>0</v>
      </c>
      <c r="V136" s="4"/>
      <c r="W136" s="4"/>
      <c r="X136">
        <v>0</v>
      </c>
      <c r="Y136">
        <v>0</v>
      </c>
      <c r="Z136">
        <v>0</v>
      </c>
      <c r="AA136">
        <v>0</v>
      </c>
      <c r="AB136">
        <v>1</v>
      </c>
      <c r="AC136">
        <v>4</v>
      </c>
      <c r="AD136">
        <v>10</v>
      </c>
      <c r="AE136">
        <v>3</v>
      </c>
      <c r="AF136">
        <v>0</v>
      </c>
      <c r="AG136">
        <v>0</v>
      </c>
      <c r="AH136">
        <v>0</v>
      </c>
      <c r="AI136">
        <v>0</v>
      </c>
      <c r="AJ136">
        <v>13</v>
      </c>
      <c r="AK136">
        <v>83</v>
      </c>
    </row>
    <row r="137" spans="2:37" ht="13.2" x14ac:dyDescent="0.25">
      <c r="B137" s="16" t="s">
        <v>40</v>
      </c>
      <c r="C137" s="20">
        <f t="shared" si="41"/>
        <v>0</v>
      </c>
      <c r="D137" s="41">
        <f t="shared" si="30"/>
        <v>0</v>
      </c>
      <c r="E137" s="41">
        <f t="shared" si="31"/>
        <v>0</v>
      </c>
      <c r="F137" s="41">
        <f t="shared" si="32"/>
        <v>0</v>
      </c>
      <c r="G137" s="41">
        <f t="shared" si="33"/>
        <v>0</v>
      </c>
      <c r="H137" s="41">
        <f t="shared" si="34"/>
        <v>0</v>
      </c>
      <c r="I137" s="41">
        <f t="shared" si="35"/>
        <v>0</v>
      </c>
      <c r="J137" s="41">
        <f t="shared" si="36"/>
        <v>1</v>
      </c>
      <c r="K137" s="41">
        <f t="shared" si="37"/>
        <v>0</v>
      </c>
      <c r="L137" s="41">
        <f t="shared" si="38"/>
        <v>0</v>
      </c>
      <c r="M137" s="41">
        <f t="shared" si="39"/>
        <v>0</v>
      </c>
      <c r="N137" s="41">
        <f t="shared" si="40"/>
        <v>0</v>
      </c>
      <c r="V137" s="4"/>
      <c r="W137" s="4"/>
      <c r="X137">
        <v>0</v>
      </c>
      <c r="Y137">
        <v>0</v>
      </c>
      <c r="Z137">
        <v>0</v>
      </c>
      <c r="AA137">
        <v>0</v>
      </c>
      <c r="AB137">
        <v>2</v>
      </c>
      <c r="AC137">
        <v>3</v>
      </c>
      <c r="AD137">
        <v>15</v>
      </c>
      <c r="AE137">
        <v>3</v>
      </c>
      <c r="AF137">
        <v>0</v>
      </c>
      <c r="AG137">
        <v>0</v>
      </c>
      <c r="AH137">
        <v>0</v>
      </c>
      <c r="AI137">
        <v>0</v>
      </c>
      <c r="AJ137">
        <v>18</v>
      </c>
      <c r="AK137">
        <v>83</v>
      </c>
    </row>
    <row r="138" spans="2:37" ht="13.2" x14ac:dyDescent="0.25">
      <c r="B138" s="16" t="s">
        <v>41</v>
      </c>
      <c r="C138" s="20">
        <f t="shared" si="41"/>
        <v>0</v>
      </c>
      <c r="D138" s="41">
        <f t="shared" si="30"/>
        <v>0</v>
      </c>
      <c r="E138" s="41">
        <f t="shared" si="31"/>
        <v>0</v>
      </c>
      <c r="F138" s="41">
        <f t="shared" si="32"/>
        <v>0</v>
      </c>
      <c r="G138" s="41">
        <f t="shared" si="33"/>
        <v>0</v>
      </c>
      <c r="H138" s="41">
        <f t="shared" si="34"/>
        <v>0</v>
      </c>
      <c r="I138" s="41">
        <f t="shared" si="35"/>
        <v>0</v>
      </c>
      <c r="J138" s="41">
        <f t="shared" si="36"/>
        <v>0</v>
      </c>
      <c r="K138" s="41">
        <f t="shared" si="37"/>
        <v>0</v>
      </c>
      <c r="L138" s="41">
        <f t="shared" si="38"/>
        <v>0</v>
      </c>
      <c r="M138" s="41">
        <f t="shared" si="39"/>
        <v>0</v>
      </c>
      <c r="N138" s="41">
        <f t="shared" si="40"/>
        <v>0</v>
      </c>
      <c r="V138" s="4"/>
      <c r="W138" s="4"/>
      <c r="X138">
        <v>0</v>
      </c>
      <c r="Y138">
        <v>0</v>
      </c>
      <c r="Z138">
        <v>0</v>
      </c>
      <c r="AA138">
        <v>0</v>
      </c>
      <c r="AB138">
        <v>1</v>
      </c>
      <c r="AC138">
        <v>6</v>
      </c>
      <c r="AD138">
        <v>12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12</v>
      </c>
      <c r="AK138">
        <v>81</v>
      </c>
    </row>
    <row r="139" spans="2:37" ht="13.2" x14ac:dyDescent="0.25">
      <c r="B139" s="16" t="s">
        <v>42</v>
      </c>
      <c r="C139" s="20">
        <f t="shared" si="41"/>
        <v>0</v>
      </c>
      <c r="D139" s="41">
        <f t="shared" si="30"/>
        <v>0</v>
      </c>
      <c r="E139" s="41">
        <f t="shared" si="31"/>
        <v>0</v>
      </c>
      <c r="F139" s="41">
        <f t="shared" si="32"/>
        <v>0</v>
      </c>
      <c r="G139" s="41">
        <f t="shared" si="33"/>
        <v>0</v>
      </c>
      <c r="H139" s="41">
        <f t="shared" si="34"/>
        <v>0</v>
      </c>
      <c r="I139" s="41">
        <f t="shared" si="35"/>
        <v>0</v>
      </c>
      <c r="J139" s="41">
        <f t="shared" si="36"/>
        <v>0</v>
      </c>
      <c r="K139" s="41">
        <f t="shared" si="37"/>
        <v>0</v>
      </c>
      <c r="L139" s="41">
        <f t="shared" si="38"/>
        <v>0</v>
      </c>
      <c r="M139" s="41">
        <f t="shared" si="39"/>
        <v>0</v>
      </c>
      <c r="N139" s="41">
        <f t="shared" si="40"/>
        <v>0</v>
      </c>
      <c r="V139" s="4"/>
      <c r="W139" s="4"/>
      <c r="X139">
        <v>0</v>
      </c>
      <c r="Y139">
        <v>0</v>
      </c>
      <c r="Z139">
        <v>0</v>
      </c>
      <c r="AA139">
        <v>0</v>
      </c>
      <c r="AB139">
        <v>1</v>
      </c>
      <c r="AC139">
        <v>5</v>
      </c>
      <c r="AD139">
        <v>7</v>
      </c>
      <c r="AE139">
        <v>4</v>
      </c>
      <c r="AF139">
        <v>0</v>
      </c>
      <c r="AG139">
        <v>0</v>
      </c>
      <c r="AH139">
        <v>0</v>
      </c>
      <c r="AI139">
        <v>0</v>
      </c>
      <c r="AJ139">
        <v>11</v>
      </c>
      <c r="AK139">
        <v>83</v>
      </c>
    </row>
    <row r="140" spans="2:37" ht="13.2" x14ac:dyDescent="0.25">
      <c r="B140" s="76" t="s">
        <v>43</v>
      </c>
      <c r="C140" s="20">
        <f t="shared" si="41"/>
        <v>0</v>
      </c>
      <c r="D140" s="41">
        <f t="shared" si="30"/>
        <v>0</v>
      </c>
      <c r="E140" s="41">
        <f t="shared" si="31"/>
        <v>0</v>
      </c>
      <c r="F140" s="41">
        <f t="shared" si="32"/>
        <v>0</v>
      </c>
      <c r="G140" s="41">
        <f t="shared" si="33"/>
        <v>0</v>
      </c>
      <c r="H140" s="41">
        <f t="shared" si="34"/>
        <v>0</v>
      </c>
      <c r="I140" s="41">
        <f t="shared" si="35"/>
        <v>0</v>
      </c>
      <c r="J140" s="41">
        <f t="shared" si="36"/>
        <v>0</v>
      </c>
      <c r="K140" s="41">
        <f t="shared" si="37"/>
        <v>0</v>
      </c>
      <c r="L140" s="41">
        <f t="shared" si="38"/>
        <v>0</v>
      </c>
      <c r="M140" s="41">
        <f t="shared" si="39"/>
        <v>0</v>
      </c>
      <c r="N140" s="41">
        <f t="shared" si="40"/>
        <v>0</v>
      </c>
      <c r="V140" s="4"/>
      <c r="W140" s="4"/>
      <c r="X140">
        <v>0</v>
      </c>
      <c r="Y140">
        <v>0</v>
      </c>
      <c r="Z140">
        <v>0</v>
      </c>
      <c r="AA140">
        <v>0</v>
      </c>
      <c r="AB140">
        <v>1</v>
      </c>
      <c r="AC140">
        <v>4</v>
      </c>
      <c r="AD140">
        <v>13</v>
      </c>
      <c r="AE140">
        <v>2</v>
      </c>
      <c r="AF140">
        <v>0</v>
      </c>
      <c r="AG140">
        <v>0</v>
      </c>
      <c r="AH140">
        <v>0</v>
      </c>
      <c r="AI140">
        <v>0</v>
      </c>
      <c r="AJ140">
        <v>15</v>
      </c>
      <c r="AK140">
        <v>83</v>
      </c>
    </row>
    <row r="141" spans="2:37" ht="13.8" thickBot="1" x14ac:dyDescent="0.3">
      <c r="B141" s="85" t="s">
        <v>44</v>
      </c>
      <c r="C141" s="20">
        <f t="shared" si="41"/>
        <v>0</v>
      </c>
      <c r="D141" s="41">
        <f t="shared" si="30"/>
        <v>0</v>
      </c>
      <c r="E141" s="41">
        <f t="shared" si="31"/>
        <v>0</v>
      </c>
      <c r="F141" s="41">
        <f t="shared" si="32"/>
        <v>0</v>
      </c>
      <c r="G141" s="41">
        <f t="shared" si="33"/>
        <v>0</v>
      </c>
      <c r="H141" s="41">
        <f t="shared" si="34"/>
        <v>0</v>
      </c>
      <c r="I141" s="41">
        <f t="shared" si="35"/>
        <v>0</v>
      </c>
      <c r="J141" s="41">
        <f t="shared" si="36"/>
        <v>0</v>
      </c>
      <c r="K141" s="41">
        <f t="shared" si="37"/>
        <v>0</v>
      </c>
      <c r="L141" s="41">
        <f t="shared" si="38"/>
        <v>0</v>
      </c>
      <c r="M141" s="41">
        <f t="shared" si="39"/>
        <v>0</v>
      </c>
      <c r="N141" s="41">
        <f t="shared" si="40"/>
        <v>0</v>
      </c>
      <c r="V141" s="4"/>
      <c r="W141" s="4"/>
      <c r="X141">
        <v>0</v>
      </c>
      <c r="Y141">
        <v>0</v>
      </c>
      <c r="Z141">
        <v>0</v>
      </c>
      <c r="AA141">
        <v>0</v>
      </c>
      <c r="AB141">
        <v>0</v>
      </c>
      <c r="AC141">
        <v>5</v>
      </c>
      <c r="AD141">
        <v>15</v>
      </c>
      <c r="AE141">
        <v>3</v>
      </c>
      <c r="AF141">
        <v>0</v>
      </c>
      <c r="AG141">
        <v>0</v>
      </c>
      <c r="AH141">
        <v>0</v>
      </c>
      <c r="AI141">
        <v>0</v>
      </c>
      <c r="AJ141">
        <v>18</v>
      </c>
      <c r="AK141">
        <v>84</v>
      </c>
    </row>
    <row r="142" spans="2:37" ht="14.4" thickTop="1" thickBot="1" x14ac:dyDescent="0.3">
      <c r="B142" s="52" t="s">
        <v>62</v>
      </c>
      <c r="C142" s="53">
        <f t="shared" ref="C142:N142" si="42">SUM(C118:C141)</f>
        <v>0</v>
      </c>
      <c r="D142" s="53">
        <f t="shared" si="42"/>
        <v>1</v>
      </c>
      <c r="E142" s="53">
        <f t="shared" si="42"/>
        <v>0</v>
      </c>
      <c r="F142" s="53">
        <f t="shared" si="42"/>
        <v>1</v>
      </c>
      <c r="G142" s="53">
        <f t="shared" si="42"/>
        <v>5</v>
      </c>
      <c r="H142" s="53">
        <f t="shared" si="42"/>
        <v>8</v>
      </c>
      <c r="I142" s="53">
        <f t="shared" si="42"/>
        <v>9</v>
      </c>
      <c r="J142" s="53">
        <f t="shared" si="42"/>
        <v>11</v>
      </c>
      <c r="K142" s="53">
        <f t="shared" si="42"/>
        <v>4</v>
      </c>
      <c r="L142" s="53">
        <f t="shared" si="42"/>
        <v>1</v>
      </c>
      <c r="M142" s="53">
        <f t="shared" si="42"/>
        <v>0</v>
      </c>
      <c r="N142" s="53">
        <f t="shared" si="42"/>
        <v>0</v>
      </c>
      <c r="V142" s="4"/>
      <c r="W142" s="4"/>
      <c r="X142">
        <v>0</v>
      </c>
      <c r="Y142">
        <v>0</v>
      </c>
      <c r="Z142">
        <v>0</v>
      </c>
      <c r="AA142">
        <v>1</v>
      </c>
      <c r="AB142">
        <v>0</v>
      </c>
      <c r="AC142">
        <v>4</v>
      </c>
      <c r="AD142">
        <v>10</v>
      </c>
      <c r="AE142">
        <v>1</v>
      </c>
      <c r="AF142">
        <v>0</v>
      </c>
      <c r="AG142">
        <v>0</v>
      </c>
      <c r="AH142">
        <v>0</v>
      </c>
      <c r="AI142">
        <v>0</v>
      </c>
      <c r="AJ142">
        <v>11</v>
      </c>
      <c r="AK142">
        <v>81</v>
      </c>
    </row>
    <row r="143" spans="2:37" ht="13.8" thickTop="1" x14ac:dyDescent="0.25">
      <c r="B143" s="16" t="s">
        <v>5</v>
      </c>
      <c r="C143" s="62">
        <f>C142/N145</f>
        <v>0</v>
      </c>
      <c r="D143" s="62">
        <f>D142/N145</f>
        <v>2.5000000000000001E-2</v>
      </c>
      <c r="E143" s="62">
        <f>E142/N145</f>
        <v>0</v>
      </c>
      <c r="F143" s="62">
        <f>F142/N145</f>
        <v>2.5000000000000001E-2</v>
      </c>
      <c r="G143" s="62">
        <f>G142/N145</f>
        <v>0.125</v>
      </c>
      <c r="H143" s="62">
        <f>H142/N145</f>
        <v>0.2</v>
      </c>
      <c r="I143" s="62">
        <f>I142/N145</f>
        <v>0.22500000000000001</v>
      </c>
      <c r="J143" s="62">
        <f>J142/N145</f>
        <v>0.27500000000000002</v>
      </c>
      <c r="K143" s="62">
        <f>K142/N145</f>
        <v>0.1</v>
      </c>
      <c r="L143" s="62">
        <f>L142/N145</f>
        <v>2.5000000000000001E-2</v>
      </c>
      <c r="M143" s="62">
        <f>M142/N145</f>
        <v>0</v>
      </c>
      <c r="N143" s="62">
        <f>N142/N145</f>
        <v>0</v>
      </c>
      <c r="V143" s="4"/>
      <c r="W143" s="4"/>
      <c r="X143">
        <v>1</v>
      </c>
      <c r="Y143">
        <v>0</v>
      </c>
      <c r="Z143">
        <v>0</v>
      </c>
      <c r="AA143">
        <v>0</v>
      </c>
      <c r="AB143">
        <v>2</v>
      </c>
      <c r="AC143">
        <v>2</v>
      </c>
      <c r="AD143">
        <v>6</v>
      </c>
      <c r="AE143">
        <v>2</v>
      </c>
      <c r="AF143">
        <v>0</v>
      </c>
      <c r="AG143">
        <v>1</v>
      </c>
      <c r="AH143">
        <v>0</v>
      </c>
      <c r="AI143">
        <v>0</v>
      </c>
      <c r="AJ143">
        <v>9</v>
      </c>
      <c r="AK143">
        <v>79</v>
      </c>
    </row>
    <row r="144" spans="2:37" ht="13.8" thickBot="1" x14ac:dyDescent="0.3">
      <c r="B144" s="25" t="s">
        <v>63</v>
      </c>
      <c r="C144" s="63">
        <f t="shared" ref="C144:N144" si="43">C142/24</f>
        <v>0</v>
      </c>
      <c r="D144" s="63">
        <f t="shared" si="43"/>
        <v>4.1666666666666664E-2</v>
      </c>
      <c r="E144" s="63">
        <f t="shared" si="43"/>
        <v>0</v>
      </c>
      <c r="F144" s="63">
        <f t="shared" si="43"/>
        <v>4.1666666666666664E-2</v>
      </c>
      <c r="G144" s="63">
        <f t="shared" si="43"/>
        <v>0.20833333333333334</v>
      </c>
      <c r="H144" s="63">
        <f t="shared" si="43"/>
        <v>0.33333333333333331</v>
      </c>
      <c r="I144" s="63">
        <f t="shared" si="43"/>
        <v>0.375</v>
      </c>
      <c r="J144" s="63">
        <f t="shared" si="43"/>
        <v>0.45833333333333331</v>
      </c>
      <c r="K144" s="63">
        <f t="shared" si="43"/>
        <v>0.16666666666666666</v>
      </c>
      <c r="L144" s="63">
        <f t="shared" si="43"/>
        <v>4.1666666666666664E-2</v>
      </c>
      <c r="M144" s="63">
        <f t="shared" si="43"/>
        <v>0</v>
      </c>
      <c r="N144" s="63">
        <f t="shared" si="43"/>
        <v>0</v>
      </c>
      <c r="V144" s="4"/>
      <c r="W144" s="4"/>
      <c r="X144">
        <v>0</v>
      </c>
      <c r="Y144">
        <v>0</v>
      </c>
      <c r="Z144">
        <v>0</v>
      </c>
      <c r="AA144">
        <v>0</v>
      </c>
      <c r="AB144">
        <v>0</v>
      </c>
      <c r="AC144">
        <v>3</v>
      </c>
      <c r="AD144">
        <v>3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3</v>
      </c>
      <c r="AK144">
        <v>80</v>
      </c>
    </row>
    <row r="145" spans="2:37" ht="14.4" thickTop="1" thickBot="1" x14ac:dyDescent="0.3">
      <c r="B145" s="64"/>
      <c r="C145" s="64"/>
      <c r="D145" s="64"/>
      <c r="E145" s="64"/>
      <c r="L145" s="65" t="s">
        <v>53</v>
      </c>
      <c r="M145" s="66"/>
      <c r="N145" s="67">
        <f>SUM(C118:N141)</f>
        <v>40</v>
      </c>
      <c r="V145" s="4"/>
      <c r="W145" s="4"/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2</v>
      </c>
      <c r="AE145">
        <v>1</v>
      </c>
      <c r="AF145">
        <v>0</v>
      </c>
      <c r="AG145">
        <v>0</v>
      </c>
      <c r="AH145">
        <v>0</v>
      </c>
      <c r="AI145">
        <v>0</v>
      </c>
      <c r="AJ145">
        <v>3</v>
      </c>
      <c r="AK145">
        <v>88</v>
      </c>
    </row>
    <row r="146" spans="2:37" ht="3" customHeight="1" thickTop="1" x14ac:dyDescent="0.25">
      <c r="L146" s="3"/>
      <c r="M146" s="3"/>
      <c r="V146" s="4"/>
      <c r="W146" s="4"/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1</v>
      </c>
      <c r="AE146">
        <v>1</v>
      </c>
      <c r="AF146">
        <v>0</v>
      </c>
      <c r="AG146">
        <v>0</v>
      </c>
      <c r="AH146">
        <v>0</v>
      </c>
      <c r="AI146">
        <v>0</v>
      </c>
      <c r="AJ146">
        <v>2</v>
      </c>
      <c r="AK146">
        <v>90</v>
      </c>
    </row>
    <row r="147" spans="2:37" ht="4.5" customHeight="1" x14ac:dyDescent="0.25">
      <c r="L147" s="3"/>
      <c r="M147" s="3"/>
      <c r="V147" s="4"/>
      <c r="W147" s="4"/>
      <c r="X147">
        <v>0</v>
      </c>
      <c r="Y147">
        <v>0</v>
      </c>
      <c r="Z147">
        <v>0</v>
      </c>
      <c r="AA147">
        <v>0</v>
      </c>
      <c r="AB147">
        <v>1</v>
      </c>
      <c r="AC147">
        <v>1</v>
      </c>
      <c r="AD147">
        <v>1</v>
      </c>
      <c r="AE147">
        <v>2</v>
      </c>
      <c r="AF147">
        <v>0</v>
      </c>
      <c r="AG147">
        <v>0</v>
      </c>
      <c r="AH147">
        <v>0</v>
      </c>
      <c r="AI147">
        <v>0</v>
      </c>
      <c r="AJ147">
        <v>3</v>
      </c>
      <c r="AK147">
        <v>83</v>
      </c>
    </row>
    <row r="148" spans="2:37" ht="13.8" x14ac:dyDescent="0.25">
      <c r="B148" s="57" t="s">
        <v>64</v>
      </c>
      <c r="L148" s="3"/>
      <c r="M148" s="3"/>
      <c r="V148" s="4"/>
      <c r="W148" s="4"/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1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1</v>
      </c>
      <c r="AK148">
        <v>85</v>
      </c>
    </row>
    <row r="149" spans="2:37" ht="13.2" x14ac:dyDescent="0.25">
      <c r="L149" s="3"/>
      <c r="M149" s="3"/>
      <c r="V149" s="4"/>
      <c r="W149" s="4"/>
      <c r="X149">
        <v>0</v>
      </c>
      <c r="Y149">
        <v>0</v>
      </c>
      <c r="Z149">
        <v>0</v>
      </c>
      <c r="AA149">
        <v>0</v>
      </c>
      <c r="AB149">
        <v>0</v>
      </c>
      <c r="AC149">
        <v>2</v>
      </c>
      <c r="AD149">
        <v>1</v>
      </c>
      <c r="AE149">
        <v>1</v>
      </c>
      <c r="AF149">
        <v>0</v>
      </c>
      <c r="AG149">
        <v>0</v>
      </c>
      <c r="AH149">
        <v>0</v>
      </c>
      <c r="AI149">
        <v>0</v>
      </c>
      <c r="AJ149">
        <v>2</v>
      </c>
      <c r="AK149">
        <v>82</v>
      </c>
    </row>
    <row r="150" spans="2:37" ht="13.2" x14ac:dyDescent="0.25">
      <c r="L150" s="3"/>
      <c r="M150" s="3"/>
      <c r="V150" s="4"/>
      <c r="W150" s="4">
        <v>7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</row>
    <row r="151" spans="2:37" ht="13.2" x14ac:dyDescent="0.25">
      <c r="L151" s="3"/>
      <c r="M151" s="3"/>
      <c r="V151" s="4"/>
      <c r="W151" s="4"/>
      <c r="X151">
        <v>0</v>
      </c>
      <c r="Y151">
        <v>0</v>
      </c>
      <c r="Z151">
        <v>0</v>
      </c>
      <c r="AA151">
        <v>0</v>
      </c>
      <c r="AB151">
        <v>0</v>
      </c>
      <c r="AC151">
        <v>1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75</v>
      </c>
    </row>
    <row r="152" spans="2:37" ht="13.2" x14ac:dyDescent="0.25">
      <c r="L152" s="3"/>
      <c r="M152" s="3"/>
      <c r="V152" s="4"/>
      <c r="W152" s="4"/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2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2</v>
      </c>
      <c r="AK152">
        <v>85</v>
      </c>
    </row>
    <row r="153" spans="2:37" ht="13.2" x14ac:dyDescent="0.25">
      <c r="L153" s="3"/>
      <c r="M153" s="3"/>
      <c r="V153" s="4"/>
      <c r="W153" s="4"/>
      <c r="X153">
        <v>0</v>
      </c>
      <c r="Y153">
        <v>0</v>
      </c>
      <c r="Z153">
        <v>0</v>
      </c>
      <c r="AA153">
        <v>1</v>
      </c>
      <c r="AB153">
        <v>0</v>
      </c>
      <c r="AC153">
        <v>1</v>
      </c>
      <c r="AD153">
        <v>1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1</v>
      </c>
      <c r="AK153">
        <v>72</v>
      </c>
    </row>
    <row r="154" spans="2:37" ht="13.2" x14ac:dyDescent="0.25">
      <c r="L154" s="3"/>
      <c r="M154" s="3"/>
      <c r="V154" s="4"/>
      <c r="W154" s="4"/>
      <c r="X154">
        <v>0</v>
      </c>
      <c r="Y154">
        <v>0</v>
      </c>
      <c r="Z154">
        <v>0</v>
      </c>
      <c r="AA154">
        <v>0</v>
      </c>
      <c r="AB154">
        <v>4</v>
      </c>
      <c r="AC154">
        <v>2</v>
      </c>
      <c r="AD154">
        <v>3</v>
      </c>
      <c r="AE154">
        <v>3</v>
      </c>
      <c r="AF154">
        <v>1</v>
      </c>
      <c r="AG154">
        <v>0</v>
      </c>
      <c r="AH154">
        <v>0</v>
      </c>
      <c r="AI154">
        <v>0</v>
      </c>
      <c r="AJ154">
        <v>7</v>
      </c>
      <c r="AK154">
        <v>81</v>
      </c>
    </row>
    <row r="155" spans="2:37" ht="8.25" customHeight="1" x14ac:dyDescent="0.25">
      <c r="L155" s="3"/>
      <c r="M155" s="3"/>
      <c r="V155" s="4"/>
      <c r="W155" s="4"/>
      <c r="X155">
        <v>0</v>
      </c>
      <c r="Y155">
        <v>0</v>
      </c>
      <c r="Z155">
        <v>0</v>
      </c>
      <c r="AA155">
        <v>0</v>
      </c>
      <c r="AB155">
        <v>0</v>
      </c>
      <c r="AC155">
        <v>3</v>
      </c>
      <c r="AD155">
        <v>3</v>
      </c>
      <c r="AE155">
        <v>1</v>
      </c>
      <c r="AF155">
        <v>0</v>
      </c>
      <c r="AG155">
        <v>0</v>
      </c>
      <c r="AH155">
        <v>0</v>
      </c>
      <c r="AI155">
        <v>0</v>
      </c>
      <c r="AJ155">
        <v>4</v>
      </c>
      <c r="AK155">
        <v>82</v>
      </c>
    </row>
    <row r="156" spans="2:37" ht="13.2" x14ac:dyDescent="0.25">
      <c r="L156" s="3"/>
      <c r="M156" s="3"/>
      <c r="V156" s="4"/>
      <c r="W156" s="4"/>
      <c r="X156">
        <v>0</v>
      </c>
      <c r="Y156">
        <v>0</v>
      </c>
      <c r="Z156">
        <v>0</v>
      </c>
      <c r="AA156">
        <v>1</v>
      </c>
      <c r="AB156">
        <v>2</v>
      </c>
      <c r="AC156">
        <v>6</v>
      </c>
      <c r="AD156">
        <v>7</v>
      </c>
      <c r="AE156">
        <v>4</v>
      </c>
      <c r="AF156">
        <v>1</v>
      </c>
      <c r="AG156">
        <v>0</v>
      </c>
      <c r="AH156">
        <v>0</v>
      </c>
      <c r="AI156">
        <v>0</v>
      </c>
      <c r="AJ156">
        <v>12</v>
      </c>
      <c r="AK156">
        <v>82</v>
      </c>
    </row>
    <row r="157" spans="2:37" ht="13.2" x14ac:dyDescent="0.25">
      <c r="L157" s="3"/>
      <c r="M157" s="3"/>
      <c r="V157" s="4"/>
      <c r="W157" s="4"/>
      <c r="X157">
        <v>0</v>
      </c>
      <c r="Y157">
        <v>0</v>
      </c>
      <c r="Z157">
        <v>0</v>
      </c>
      <c r="AA157">
        <v>0</v>
      </c>
      <c r="AB157">
        <v>1</v>
      </c>
      <c r="AC157">
        <v>7</v>
      </c>
      <c r="AD157">
        <v>8</v>
      </c>
      <c r="AE157">
        <v>2</v>
      </c>
      <c r="AF157">
        <v>0</v>
      </c>
      <c r="AG157">
        <v>0</v>
      </c>
      <c r="AH157">
        <v>0</v>
      </c>
      <c r="AI157">
        <v>0</v>
      </c>
      <c r="AJ157">
        <v>10</v>
      </c>
      <c r="AK157">
        <v>81</v>
      </c>
    </row>
    <row r="158" spans="2:37" ht="13.2" x14ac:dyDescent="0.25">
      <c r="L158" s="3"/>
      <c r="M158" s="3"/>
      <c r="V158" s="4"/>
      <c r="W158" s="4"/>
      <c r="X158">
        <v>0</v>
      </c>
      <c r="Y158">
        <v>0</v>
      </c>
      <c r="Z158">
        <v>0</v>
      </c>
      <c r="AA158">
        <v>0</v>
      </c>
      <c r="AB158">
        <v>1</v>
      </c>
      <c r="AC158">
        <v>5</v>
      </c>
      <c r="AD158">
        <v>7</v>
      </c>
      <c r="AE158">
        <v>2</v>
      </c>
      <c r="AF158">
        <v>0</v>
      </c>
      <c r="AG158">
        <v>0</v>
      </c>
      <c r="AH158">
        <v>1</v>
      </c>
      <c r="AI158">
        <v>0</v>
      </c>
      <c r="AJ158">
        <v>10</v>
      </c>
      <c r="AK158">
        <v>84</v>
      </c>
    </row>
    <row r="159" spans="2:37" ht="13.2" x14ac:dyDescent="0.25">
      <c r="L159" s="3"/>
      <c r="M159" s="3"/>
      <c r="V159" s="4"/>
      <c r="W159" s="4"/>
      <c r="X159">
        <v>0</v>
      </c>
      <c r="Y159">
        <v>0</v>
      </c>
      <c r="Z159">
        <v>0</v>
      </c>
      <c r="AA159">
        <v>0</v>
      </c>
      <c r="AB159">
        <v>4</v>
      </c>
      <c r="AC159">
        <v>6</v>
      </c>
      <c r="AD159">
        <v>15</v>
      </c>
      <c r="AE159">
        <v>1</v>
      </c>
      <c r="AF159">
        <v>0</v>
      </c>
      <c r="AG159">
        <v>0</v>
      </c>
      <c r="AH159">
        <v>0</v>
      </c>
      <c r="AI159">
        <v>0</v>
      </c>
      <c r="AJ159">
        <v>16</v>
      </c>
      <c r="AK159">
        <v>80</v>
      </c>
    </row>
    <row r="160" spans="2:37" ht="13.2" x14ac:dyDescent="0.25">
      <c r="L160" s="3"/>
      <c r="M160" s="3"/>
      <c r="V160" s="4"/>
      <c r="W160" s="4"/>
      <c r="X160">
        <v>0</v>
      </c>
      <c r="Y160">
        <v>0</v>
      </c>
      <c r="Z160">
        <v>0</v>
      </c>
      <c r="AA160">
        <v>0</v>
      </c>
      <c r="AB160">
        <v>2</v>
      </c>
      <c r="AC160">
        <v>7</v>
      </c>
      <c r="AD160">
        <v>12</v>
      </c>
      <c r="AE160">
        <v>3</v>
      </c>
      <c r="AF160">
        <v>0</v>
      </c>
      <c r="AG160">
        <v>0</v>
      </c>
      <c r="AH160">
        <v>0</v>
      </c>
      <c r="AI160">
        <v>0</v>
      </c>
      <c r="AJ160">
        <v>15</v>
      </c>
      <c r="AK160">
        <v>82</v>
      </c>
    </row>
    <row r="161" spans="2:37" ht="13.2" x14ac:dyDescent="0.25">
      <c r="L161" s="3"/>
      <c r="M161" s="3"/>
      <c r="V161" s="4"/>
      <c r="W161" s="4"/>
      <c r="X161">
        <v>0</v>
      </c>
      <c r="Y161">
        <v>0</v>
      </c>
      <c r="Z161">
        <v>0</v>
      </c>
      <c r="AA161">
        <v>0</v>
      </c>
      <c r="AB161">
        <v>1</v>
      </c>
      <c r="AC161">
        <v>3</v>
      </c>
      <c r="AD161">
        <v>9</v>
      </c>
      <c r="AE161">
        <v>5</v>
      </c>
      <c r="AF161">
        <v>1</v>
      </c>
      <c r="AG161">
        <v>1</v>
      </c>
      <c r="AH161">
        <v>0</v>
      </c>
      <c r="AI161">
        <v>0</v>
      </c>
      <c r="AJ161">
        <v>16</v>
      </c>
      <c r="AK161">
        <v>88</v>
      </c>
    </row>
    <row r="162" spans="2:37" ht="13.2" x14ac:dyDescent="0.25">
      <c r="L162" s="3"/>
      <c r="M162" s="3"/>
      <c r="V162" s="4"/>
      <c r="W162" s="4"/>
      <c r="X162">
        <v>0</v>
      </c>
      <c r="Y162">
        <v>0</v>
      </c>
      <c r="Z162">
        <v>0</v>
      </c>
      <c r="AA162">
        <v>0</v>
      </c>
      <c r="AB162">
        <v>2</v>
      </c>
      <c r="AC162">
        <v>10</v>
      </c>
      <c r="AD162">
        <v>3</v>
      </c>
      <c r="AE162">
        <v>1</v>
      </c>
      <c r="AF162">
        <v>0</v>
      </c>
      <c r="AG162">
        <v>0</v>
      </c>
      <c r="AH162">
        <v>1</v>
      </c>
      <c r="AI162">
        <v>0</v>
      </c>
      <c r="AJ162">
        <v>5</v>
      </c>
      <c r="AK162">
        <v>80</v>
      </c>
    </row>
    <row r="163" spans="2:37" ht="13.2" x14ac:dyDescent="0.25">
      <c r="L163" s="3"/>
      <c r="M163" s="3"/>
      <c r="V163" s="4"/>
      <c r="W163" s="4"/>
      <c r="X163">
        <v>0</v>
      </c>
      <c r="Y163">
        <v>0</v>
      </c>
      <c r="Z163">
        <v>0</v>
      </c>
      <c r="AA163">
        <v>0</v>
      </c>
      <c r="AB163">
        <v>2</v>
      </c>
      <c r="AC163">
        <v>6</v>
      </c>
      <c r="AD163">
        <v>9</v>
      </c>
      <c r="AE163">
        <v>2</v>
      </c>
      <c r="AF163">
        <v>1</v>
      </c>
      <c r="AG163">
        <v>0</v>
      </c>
      <c r="AH163">
        <v>0</v>
      </c>
      <c r="AI163">
        <v>0</v>
      </c>
      <c r="AJ163">
        <v>12</v>
      </c>
      <c r="AK163">
        <v>82</v>
      </c>
    </row>
    <row r="164" spans="2:37" ht="13.2" x14ac:dyDescent="0.25">
      <c r="L164" s="3"/>
      <c r="M164" s="3"/>
      <c r="V164" s="4"/>
      <c r="W164" s="4"/>
      <c r="X164">
        <v>0</v>
      </c>
      <c r="Y164">
        <v>0</v>
      </c>
      <c r="Z164">
        <v>0</v>
      </c>
      <c r="AA164">
        <v>0</v>
      </c>
      <c r="AB164">
        <v>1</v>
      </c>
      <c r="AC164">
        <v>6</v>
      </c>
      <c r="AD164">
        <v>13</v>
      </c>
      <c r="AE164">
        <v>1</v>
      </c>
      <c r="AF164">
        <v>0</v>
      </c>
      <c r="AG164">
        <v>1</v>
      </c>
      <c r="AH164">
        <v>0</v>
      </c>
      <c r="AI164">
        <v>0</v>
      </c>
      <c r="AJ164">
        <v>15</v>
      </c>
      <c r="AK164">
        <v>83</v>
      </c>
    </row>
    <row r="165" spans="2:37" ht="13.2" x14ac:dyDescent="0.25">
      <c r="L165" s="3"/>
      <c r="M165" s="3"/>
      <c r="V165" s="4"/>
      <c r="W165" s="4"/>
      <c r="X165">
        <v>0</v>
      </c>
      <c r="Y165">
        <v>0</v>
      </c>
      <c r="Z165">
        <v>0</v>
      </c>
      <c r="AA165">
        <v>1</v>
      </c>
      <c r="AB165">
        <v>0</v>
      </c>
      <c r="AC165">
        <v>7</v>
      </c>
      <c r="AD165">
        <v>15</v>
      </c>
      <c r="AE165">
        <v>2</v>
      </c>
      <c r="AF165">
        <v>0</v>
      </c>
      <c r="AG165">
        <v>0</v>
      </c>
      <c r="AH165">
        <v>0</v>
      </c>
      <c r="AI165">
        <v>0</v>
      </c>
      <c r="AJ165">
        <v>17</v>
      </c>
      <c r="AK165">
        <v>82</v>
      </c>
    </row>
    <row r="166" spans="2:37" ht="13.2" x14ac:dyDescent="0.25">
      <c r="L166" s="3"/>
      <c r="M166" s="3"/>
      <c r="V166" s="4"/>
      <c r="W166" s="4"/>
      <c r="X166">
        <v>0</v>
      </c>
      <c r="Y166">
        <v>0</v>
      </c>
      <c r="Z166">
        <v>0</v>
      </c>
      <c r="AA166">
        <v>0</v>
      </c>
      <c r="AB166">
        <v>4</v>
      </c>
      <c r="AC166">
        <v>1</v>
      </c>
      <c r="AD166">
        <v>15</v>
      </c>
      <c r="AE166">
        <v>3</v>
      </c>
      <c r="AF166">
        <v>1</v>
      </c>
      <c r="AG166">
        <v>1</v>
      </c>
      <c r="AH166">
        <v>0</v>
      </c>
      <c r="AI166">
        <v>0</v>
      </c>
      <c r="AJ166">
        <v>20</v>
      </c>
      <c r="AK166">
        <v>85</v>
      </c>
    </row>
    <row r="167" spans="2:37" ht="13.2" x14ac:dyDescent="0.25">
      <c r="L167" s="3"/>
      <c r="M167" s="3"/>
      <c r="V167" s="4"/>
      <c r="W167" s="4"/>
      <c r="X167">
        <v>0</v>
      </c>
      <c r="Y167">
        <v>0</v>
      </c>
      <c r="Z167">
        <v>0</v>
      </c>
      <c r="AA167">
        <v>0</v>
      </c>
      <c r="AB167">
        <v>1</v>
      </c>
      <c r="AC167">
        <v>2</v>
      </c>
      <c r="AD167">
        <v>2</v>
      </c>
      <c r="AE167">
        <v>2</v>
      </c>
      <c r="AF167">
        <v>1</v>
      </c>
      <c r="AG167">
        <v>0</v>
      </c>
      <c r="AH167">
        <v>0</v>
      </c>
      <c r="AI167">
        <v>0</v>
      </c>
      <c r="AJ167">
        <v>5</v>
      </c>
      <c r="AK167">
        <v>85</v>
      </c>
    </row>
    <row r="168" spans="2:37" ht="13.2" x14ac:dyDescent="0.25">
      <c r="L168" s="3"/>
      <c r="M168" s="3"/>
      <c r="V168" s="4"/>
      <c r="W168" s="4"/>
      <c r="X168">
        <v>0</v>
      </c>
      <c r="Y168">
        <v>0</v>
      </c>
      <c r="Z168">
        <v>0</v>
      </c>
      <c r="AA168">
        <v>0</v>
      </c>
      <c r="AB168">
        <v>0</v>
      </c>
      <c r="AC168">
        <v>1</v>
      </c>
      <c r="AD168">
        <v>4</v>
      </c>
      <c r="AE168">
        <v>1</v>
      </c>
      <c r="AF168">
        <v>0</v>
      </c>
      <c r="AG168">
        <v>0</v>
      </c>
      <c r="AH168">
        <v>0</v>
      </c>
      <c r="AI168">
        <v>0</v>
      </c>
      <c r="AJ168">
        <v>5</v>
      </c>
      <c r="AK168">
        <v>85</v>
      </c>
    </row>
    <row r="169" spans="2:37" ht="13.2" x14ac:dyDescent="0.25">
      <c r="L169" s="3"/>
      <c r="M169" s="3"/>
      <c r="V169" s="4"/>
      <c r="W169" s="4"/>
      <c r="X169">
        <v>0</v>
      </c>
      <c r="Y169">
        <v>0</v>
      </c>
      <c r="Z169">
        <v>0</v>
      </c>
      <c r="AA169">
        <v>0</v>
      </c>
      <c r="AB169">
        <v>0</v>
      </c>
      <c r="AC169">
        <v>2</v>
      </c>
      <c r="AD169">
        <v>3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3</v>
      </c>
      <c r="AK169">
        <v>81</v>
      </c>
    </row>
    <row r="170" spans="2:37" ht="13.2" x14ac:dyDescent="0.25">
      <c r="L170" s="3"/>
      <c r="M170" s="3"/>
      <c r="V170" s="4"/>
      <c r="W170" s="4"/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1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1</v>
      </c>
      <c r="AK170">
        <v>85</v>
      </c>
    </row>
    <row r="171" spans="2:37" ht="13.2" x14ac:dyDescent="0.25">
      <c r="L171" s="3"/>
      <c r="M171" s="3"/>
      <c r="V171" s="4"/>
      <c r="W171" s="4"/>
      <c r="X171">
        <v>0</v>
      </c>
      <c r="Y171">
        <v>0</v>
      </c>
      <c r="Z171">
        <v>0</v>
      </c>
      <c r="AA171">
        <v>0</v>
      </c>
      <c r="AB171">
        <v>1</v>
      </c>
      <c r="AC171">
        <v>1</v>
      </c>
      <c r="AD171">
        <v>0</v>
      </c>
      <c r="AE171">
        <v>1</v>
      </c>
      <c r="AF171">
        <v>0</v>
      </c>
      <c r="AG171">
        <v>0</v>
      </c>
      <c r="AH171">
        <v>0</v>
      </c>
      <c r="AI171">
        <v>0</v>
      </c>
      <c r="AJ171">
        <v>1</v>
      </c>
      <c r="AK171">
        <v>78</v>
      </c>
    </row>
    <row r="172" spans="2:37" ht="13.8" x14ac:dyDescent="0.25">
      <c r="B172" s="57" t="s">
        <v>61</v>
      </c>
      <c r="G172" s="364">
        <f>AA4</f>
        <v>43723</v>
      </c>
      <c r="H172" s="364"/>
      <c r="I172" s="364"/>
      <c r="J172" s="364"/>
      <c r="L172" s="3"/>
      <c r="M172" s="3"/>
      <c r="V172" s="4"/>
      <c r="W172" s="4"/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</row>
    <row r="173" spans="2:37" ht="13.2" thickBot="1" x14ac:dyDescent="0.3">
      <c r="L173" s="3"/>
      <c r="M173" s="3"/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:37" ht="13.5" customHeight="1" thickTop="1" x14ac:dyDescent="0.25">
      <c r="B174" s="73">
        <f>G172</f>
        <v>43723</v>
      </c>
      <c r="C174" s="367" t="str">
        <f t="shared" ref="C174:N174" si="44">C116</f>
        <v>de 0 à 30</v>
      </c>
      <c r="D174" s="365" t="str">
        <f t="shared" si="44"/>
        <v>de 30 à 40</v>
      </c>
      <c r="E174" s="365" t="str">
        <f>E116</f>
        <v>de 40 à 50</v>
      </c>
      <c r="F174" s="365" t="str">
        <f t="shared" si="44"/>
        <v>de 50 à 60</v>
      </c>
      <c r="G174" s="365" t="str">
        <f t="shared" si="44"/>
        <v>de 60 à 70</v>
      </c>
      <c r="H174" s="365" t="str">
        <f t="shared" si="44"/>
        <v>de 70 à 80</v>
      </c>
      <c r="I174" s="365" t="str">
        <f t="shared" si="44"/>
        <v>de 80 à 90</v>
      </c>
      <c r="J174" s="365" t="str">
        <f t="shared" si="44"/>
        <v>de 90 à 100</v>
      </c>
      <c r="K174" s="365" t="str">
        <f t="shared" si="44"/>
        <v>de 100 à 110</v>
      </c>
      <c r="L174" s="365" t="str">
        <f t="shared" si="44"/>
        <v>de 110 à 120</v>
      </c>
      <c r="M174" s="365" t="str">
        <f t="shared" si="44"/>
        <v>de 120 à 130</v>
      </c>
      <c r="N174" s="365" t="str">
        <f t="shared" si="44"/>
        <v>plus de 150</v>
      </c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:37" ht="13.5" customHeight="1" thickBot="1" x14ac:dyDescent="0.3">
      <c r="B175" s="25"/>
      <c r="C175" s="368"/>
      <c r="D175" s="366"/>
      <c r="E175" s="366"/>
      <c r="F175" s="366"/>
      <c r="G175" s="366"/>
      <c r="H175" s="366"/>
      <c r="I175" s="366"/>
      <c r="J175" s="366"/>
      <c r="K175" s="366"/>
      <c r="L175" s="366"/>
      <c r="M175" s="366"/>
      <c r="N175" s="366"/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:37" ht="13.5" customHeight="1" thickTop="1" x14ac:dyDescent="0.25">
      <c r="B176" s="16" t="s">
        <v>21</v>
      </c>
      <c r="C176" s="20">
        <f>X77</f>
        <v>0</v>
      </c>
      <c r="D176" s="41">
        <f t="shared" ref="D176:D199" si="45">Y77</f>
        <v>0</v>
      </c>
      <c r="E176" s="41">
        <f t="shared" ref="E176:E199" si="46">Z77</f>
        <v>0</v>
      </c>
      <c r="F176" s="41">
        <f t="shared" ref="F176:F199" si="47">AA77</f>
        <v>0</v>
      </c>
      <c r="G176" s="41">
        <f t="shared" ref="G176:G199" si="48">AB77</f>
        <v>0</v>
      </c>
      <c r="H176" s="41">
        <f t="shared" ref="H176:H199" si="49">AC77</f>
        <v>0</v>
      </c>
      <c r="I176" s="41">
        <f t="shared" ref="I176:I199" si="50">AD77</f>
        <v>0</v>
      </c>
      <c r="J176" s="41">
        <f t="shared" ref="J176:J199" si="51">AE77</f>
        <v>0</v>
      </c>
      <c r="K176" s="41">
        <f t="shared" ref="K176:K199" si="52">AF77</f>
        <v>0</v>
      </c>
      <c r="L176" s="41">
        <f t="shared" ref="L176:L199" si="53">AG77</f>
        <v>0</v>
      </c>
      <c r="M176" s="41">
        <f t="shared" ref="M176:M199" si="54">AH77</f>
        <v>0</v>
      </c>
      <c r="N176" s="41">
        <f t="shared" ref="N176:N199" si="55">AI77</f>
        <v>0</v>
      </c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:36" ht="13.5" customHeight="1" x14ac:dyDescent="0.25">
      <c r="B177" s="16" t="s">
        <v>22</v>
      </c>
      <c r="C177" s="20">
        <f t="shared" ref="C177:C199" si="56">X78</f>
        <v>0</v>
      </c>
      <c r="D177" s="41">
        <f t="shared" si="45"/>
        <v>0</v>
      </c>
      <c r="E177" s="41">
        <f t="shared" si="46"/>
        <v>0</v>
      </c>
      <c r="F177" s="41">
        <f t="shared" si="47"/>
        <v>0</v>
      </c>
      <c r="G177" s="41">
        <f t="shared" si="48"/>
        <v>0</v>
      </c>
      <c r="H177" s="41">
        <f t="shared" si="49"/>
        <v>0</v>
      </c>
      <c r="I177" s="41">
        <f t="shared" si="50"/>
        <v>0</v>
      </c>
      <c r="J177" s="41">
        <f t="shared" si="51"/>
        <v>0</v>
      </c>
      <c r="K177" s="41">
        <f t="shared" si="52"/>
        <v>0</v>
      </c>
      <c r="L177" s="41">
        <f t="shared" si="53"/>
        <v>0</v>
      </c>
      <c r="M177" s="41">
        <f t="shared" si="54"/>
        <v>0</v>
      </c>
      <c r="N177" s="41">
        <f t="shared" si="55"/>
        <v>0</v>
      </c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:36" ht="13.5" customHeight="1" x14ac:dyDescent="0.25">
      <c r="B178" s="16" t="s">
        <v>23</v>
      </c>
      <c r="C178" s="20">
        <f t="shared" si="56"/>
        <v>0</v>
      </c>
      <c r="D178" s="41">
        <f t="shared" si="45"/>
        <v>0</v>
      </c>
      <c r="E178" s="41">
        <f t="shared" si="46"/>
        <v>0</v>
      </c>
      <c r="F178" s="41">
        <f t="shared" si="47"/>
        <v>0</v>
      </c>
      <c r="G178" s="41">
        <f t="shared" si="48"/>
        <v>0</v>
      </c>
      <c r="H178" s="41">
        <f t="shared" si="49"/>
        <v>0</v>
      </c>
      <c r="I178" s="41">
        <f t="shared" si="50"/>
        <v>0</v>
      </c>
      <c r="J178" s="41">
        <f t="shared" si="51"/>
        <v>0</v>
      </c>
      <c r="K178" s="41">
        <f t="shared" si="52"/>
        <v>0</v>
      </c>
      <c r="L178" s="41">
        <f t="shared" si="53"/>
        <v>0</v>
      </c>
      <c r="M178" s="41">
        <f t="shared" si="54"/>
        <v>0</v>
      </c>
      <c r="N178" s="41">
        <f t="shared" si="55"/>
        <v>0</v>
      </c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:36" ht="13.5" customHeight="1" x14ac:dyDescent="0.25">
      <c r="B179" s="16" t="s">
        <v>24</v>
      </c>
      <c r="C179" s="20">
        <f t="shared" si="56"/>
        <v>0</v>
      </c>
      <c r="D179" s="41">
        <f t="shared" si="45"/>
        <v>0</v>
      </c>
      <c r="E179" s="41">
        <f t="shared" si="46"/>
        <v>0</v>
      </c>
      <c r="F179" s="41">
        <f t="shared" si="47"/>
        <v>0</v>
      </c>
      <c r="G179" s="41">
        <f t="shared" si="48"/>
        <v>0</v>
      </c>
      <c r="H179" s="41">
        <f t="shared" si="49"/>
        <v>0</v>
      </c>
      <c r="I179" s="41">
        <f t="shared" si="50"/>
        <v>0</v>
      </c>
      <c r="J179" s="41">
        <f t="shared" si="51"/>
        <v>0</v>
      </c>
      <c r="K179" s="41">
        <f t="shared" si="52"/>
        <v>0</v>
      </c>
      <c r="L179" s="41">
        <f t="shared" si="53"/>
        <v>0</v>
      </c>
      <c r="M179" s="41">
        <f t="shared" si="54"/>
        <v>0</v>
      </c>
      <c r="N179" s="41">
        <f t="shared" si="55"/>
        <v>0</v>
      </c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:36" ht="13.5" customHeight="1" x14ac:dyDescent="0.25">
      <c r="B180" s="16" t="s">
        <v>25</v>
      </c>
      <c r="C180" s="20">
        <f t="shared" si="56"/>
        <v>0</v>
      </c>
      <c r="D180" s="41">
        <f t="shared" si="45"/>
        <v>0</v>
      </c>
      <c r="E180" s="41">
        <f t="shared" si="46"/>
        <v>0</v>
      </c>
      <c r="F180" s="41">
        <f t="shared" si="47"/>
        <v>0</v>
      </c>
      <c r="G180" s="41">
        <f t="shared" si="48"/>
        <v>0</v>
      </c>
      <c r="H180" s="41">
        <f t="shared" si="49"/>
        <v>0</v>
      </c>
      <c r="I180" s="41">
        <f t="shared" si="50"/>
        <v>0</v>
      </c>
      <c r="J180" s="41">
        <f t="shared" si="51"/>
        <v>0</v>
      </c>
      <c r="K180" s="41">
        <f t="shared" si="52"/>
        <v>0</v>
      </c>
      <c r="L180" s="41">
        <f t="shared" si="53"/>
        <v>0</v>
      </c>
      <c r="M180" s="41">
        <f t="shared" si="54"/>
        <v>0</v>
      </c>
      <c r="N180" s="41">
        <f t="shared" si="55"/>
        <v>0</v>
      </c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:36" ht="13.5" customHeight="1" x14ac:dyDescent="0.25">
      <c r="B181" s="16" t="s">
        <v>26</v>
      </c>
      <c r="C181" s="20">
        <f t="shared" si="56"/>
        <v>0</v>
      </c>
      <c r="D181" s="41">
        <f t="shared" si="45"/>
        <v>0</v>
      </c>
      <c r="E181" s="41">
        <f t="shared" si="46"/>
        <v>0</v>
      </c>
      <c r="F181" s="41">
        <f t="shared" si="47"/>
        <v>0</v>
      </c>
      <c r="G181" s="41">
        <f t="shared" si="48"/>
        <v>0</v>
      </c>
      <c r="H181" s="41">
        <f t="shared" si="49"/>
        <v>0</v>
      </c>
      <c r="I181" s="41">
        <f t="shared" si="50"/>
        <v>0</v>
      </c>
      <c r="J181" s="41">
        <f t="shared" si="51"/>
        <v>0</v>
      </c>
      <c r="K181" s="41">
        <f t="shared" si="52"/>
        <v>0</v>
      </c>
      <c r="L181" s="41">
        <f t="shared" si="53"/>
        <v>0</v>
      </c>
      <c r="M181" s="41">
        <f t="shared" si="54"/>
        <v>0</v>
      </c>
      <c r="N181" s="41">
        <f t="shared" si="55"/>
        <v>0</v>
      </c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:36" ht="13.5" customHeight="1" x14ac:dyDescent="0.25">
      <c r="B182" s="16" t="s">
        <v>27</v>
      </c>
      <c r="C182" s="20">
        <f t="shared" si="56"/>
        <v>0</v>
      </c>
      <c r="D182" s="41">
        <f t="shared" si="45"/>
        <v>0</v>
      </c>
      <c r="E182" s="41">
        <f t="shared" si="46"/>
        <v>0</v>
      </c>
      <c r="F182" s="41">
        <f t="shared" si="47"/>
        <v>0</v>
      </c>
      <c r="G182" s="41">
        <f t="shared" si="48"/>
        <v>0</v>
      </c>
      <c r="H182" s="41">
        <f t="shared" si="49"/>
        <v>0</v>
      </c>
      <c r="I182" s="41">
        <f t="shared" si="50"/>
        <v>0</v>
      </c>
      <c r="J182" s="41">
        <f t="shared" si="51"/>
        <v>0</v>
      </c>
      <c r="K182" s="41">
        <f t="shared" si="52"/>
        <v>0</v>
      </c>
      <c r="L182" s="41">
        <f t="shared" si="53"/>
        <v>0</v>
      </c>
      <c r="M182" s="41">
        <f t="shared" si="54"/>
        <v>0</v>
      </c>
      <c r="N182" s="41">
        <f t="shared" si="55"/>
        <v>0</v>
      </c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:36" ht="13.5" customHeight="1" x14ac:dyDescent="0.25">
      <c r="B183" s="16" t="s">
        <v>28</v>
      </c>
      <c r="C183" s="20">
        <f t="shared" si="56"/>
        <v>0</v>
      </c>
      <c r="D183" s="41">
        <f t="shared" si="45"/>
        <v>0</v>
      </c>
      <c r="E183" s="41">
        <f t="shared" si="46"/>
        <v>0</v>
      </c>
      <c r="F183" s="41">
        <f t="shared" si="47"/>
        <v>0</v>
      </c>
      <c r="G183" s="41">
        <f t="shared" si="48"/>
        <v>0</v>
      </c>
      <c r="H183" s="41">
        <f t="shared" si="49"/>
        <v>0</v>
      </c>
      <c r="I183" s="41">
        <f t="shared" si="50"/>
        <v>0</v>
      </c>
      <c r="J183" s="41">
        <f t="shared" si="51"/>
        <v>0</v>
      </c>
      <c r="K183" s="41">
        <f t="shared" si="52"/>
        <v>0</v>
      </c>
      <c r="L183" s="41">
        <f t="shared" si="53"/>
        <v>0</v>
      </c>
      <c r="M183" s="41">
        <f t="shared" si="54"/>
        <v>0</v>
      </c>
      <c r="N183" s="41">
        <f t="shared" si="55"/>
        <v>0</v>
      </c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:36" ht="13.5" customHeight="1" x14ac:dyDescent="0.25">
      <c r="B184" s="16" t="s">
        <v>29</v>
      </c>
      <c r="C184" s="20">
        <f t="shared" si="56"/>
        <v>0</v>
      </c>
      <c r="D184" s="41">
        <f t="shared" si="45"/>
        <v>0</v>
      </c>
      <c r="E184" s="41">
        <f t="shared" si="46"/>
        <v>0</v>
      </c>
      <c r="F184" s="41">
        <f t="shared" si="47"/>
        <v>0</v>
      </c>
      <c r="G184" s="41">
        <f t="shared" si="48"/>
        <v>0</v>
      </c>
      <c r="H184" s="41">
        <f t="shared" si="49"/>
        <v>0</v>
      </c>
      <c r="I184" s="41">
        <f t="shared" si="50"/>
        <v>0</v>
      </c>
      <c r="J184" s="41">
        <f t="shared" si="51"/>
        <v>0</v>
      </c>
      <c r="K184" s="41">
        <f t="shared" si="52"/>
        <v>0</v>
      </c>
      <c r="L184" s="41">
        <f t="shared" si="53"/>
        <v>0</v>
      </c>
      <c r="M184" s="41">
        <f t="shared" si="54"/>
        <v>0</v>
      </c>
      <c r="N184" s="41">
        <f t="shared" si="55"/>
        <v>0</v>
      </c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:36" ht="13.5" customHeight="1" x14ac:dyDescent="0.25">
      <c r="B185" s="16" t="s">
        <v>30</v>
      </c>
      <c r="C185" s="20">
        <f t="shared" si="56"/>
        <v>0</v>
      </c>
      <c r="D185" s="41">
        <f t="shared" si="45"/>
        <v>0</v>
      </c>
      <c r="E185" s="41">
        <f t="shared" si="46"/>
        <v>0</v>
      </c>
      <c r="F185" s="41">
        <f t="shared" si="47"/>
        <v>0</v>
      </c>
      <c r="G185" s="41">
        <f t="shared" si="48"/>
        <v>0</v>
      </c>
      <c r="H185" s="41">
        <f t="shared" si="49"/>
        <v>0</v>
      </c>
      <c r="I185" s="41">
        <f t="shared" si="50"/>
        <v>0</v>
      </c>
      <c r="J185" s="41">
        <f t="shared" si="51"/>
        <v>0</v>
      </c>
      <c r="K185" s="41">
        <f t="shared" si="52"/>
        <v>0</v>
      </c>
      <c r="L185" s="41">
        <f t="shared" si="53"/>
        <v>0</v>
      </c>
      <c r="M185" s="41">
        <f t="shared" si="54"/>
        <v>0</v>
      </c>
      <c r="N185" s="41">
        <f t="shared" si="55"/>
        <v>0</v>
      </c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:36" ht="13.5" customHeight="1" x14ac:dyDescent="0.25">
      <c r="B186" s="16" t="s">
        <v>31</v>
      </c>
      <c r="C186" s="20">
        <f t="shared" si="56"/>
        <v>0</v>
      </c>
      <c r="D186" s="41">
        <f t="shared" si="45"/>
        <v>0</v>
      </c>
      <c r="E186" s="41">
        <f t="shared" si="46"/>
        <v>0</v>
      </c>
      <c r="F186" s="41">
        <f t="shared" si="47"/>
        <v>0</v>
      </c>
      <c r="G186" s="41">
        <f t="shared" si="48"/>
        <v>0</v>
      </c>
      <c r="H186" s="41">
        <f t="shared" si="49"/>
        <v>0</v>
      </c>
      <c r="I186" s="41">
        <f t="shared" si="50"/>
        <v>0</v>
      </c>
      <c r="J186" s="41">
        <f t="shared" si="51"/>
        <v>0</v>
      </c>
      <c r="K186" s="41">
        <f t="shared" si="52"/>
        <v>0</v>
      </c>
      <c r="L186" s="41">
        <f t="shared" si="53"/>
        <v>0</v>
      </c>
      <c r="M186" s="41">
        <f t="shared" si="54"/>
        <v>0</v>
      </c>
      <c r="N186" s="41">
        <f t="shared" si="55"/>
        <v>0</v>
      </c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:36" ht="13.5" customHeight="1" x14ac:dyDescent="0.25">
      <c r="B187" s="16" t="s">
        <v>32</v>
      </c>
      <c r="C187" s="20">
        <f t="shared" si="56"/>
        <v>0</v>
      </c>
      <c r="D187" s="41">
        <f t="shared" si="45"/>
        <v>0</v>
      </c>
      <c r="E187" s="41">
        <f t="shared" si="46"/>
        <v>0</v>
      </c>
      <c r="F187" s="41">
        <f t="shared" si="47"/>
        <v>0</v>
      </c>
      <c r="G187" s="41">
        <f t="shared" si="48"/>
        <v>0</v>
      </c>
      <c r="H187" s="41">
        <f t="shared" si="49"/>
        <v>0</v>
      </c>
      <c r="I187" s="41">
        <f t="shared" si="50"/>
        <v>0</v>
      </c>
      <c r="J187" s="41">
        <f t="shared" si="51"/>
        <v>0</v>
      </c>
      <c r="K187" s="41">
        <f t="shared" si="52"/>
        <v>0</v>
      </c>
      <c r="L187" s="41">
        <f t="shared" si="53"/>
        <v>0</v>
      </c>
      <c r="M187" s="41">
        <f t="shared" si="54"/>
        <v>0</v>
      </c>
      <c r="N187" s="41">
        <f t="shared" si="55"/>
        <v>0</v>
      </c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:36" ht="13.5" customHeight="1" x14ac:dyDescent="0.25">
      <c r="B188" s="16" t="s">
        <v>33</v>
      </c>
      <c r="C188" s="20">
        <f t="shared" si="56"/>
        <v>0</v>
      </c>
      <c r="D188" s="41">
        <f t="shared" si="45"/>
        <v>0</v>
      </c>
      <c r="E188" s="41">
        <f t="shared" si="46"/>
        <v>0</v>
      </c>
      <c r="F188" s="41">
        <f t="shared" si="47"/>
        <v>0</v>
      </c>
      <c r="G188" s="41">
        <f t="shared" si="48"/>
        <v>0</v>
      </c>
      <c r="H188" s="41">
        <f t="shared" si="49"/>
        <v>0</v>
      </c>
      <c r="I188" s="41">
        <f t="shared" si="50"/>
        <v>0</v>
      </c>
      <c r="J188" s="41">
        <f t="shared" si="51"/>
        <v>1</v>
      </c>
      <c r="K188" s="41">
        <f t="shared" si="52"/>
        <v>0</v>
      </c>
      <c r="L188" s="41">
        <f t="shared" si="53"/>
        <v>0</v>
      </c>
      <c r="M188" s="41">
        <f t="shared" si="54"/>
        <v>0</v>
      </c>
      <c r="N188" s="41">
        <f t="shared" si="55"/>
        <v>0</v>
      </c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:36" ht="13.5" customHeight="1" x14ac:dyDescent="0.25">
      <c r="B189" s="16" t="s">
        <v>34</v>
      </c>
      <c r="C189" s="20">
        <f t="shared" si="56"/>
        <v>0</v>
      </c>
      <c r="D189" s="41">
        <f t="shared" si="45"/>
        <v>0</v>
      </c>
      <c r="E189" s="41">
        <f t="shared" si="46"/>
        <v>0</v>
      </c>
      <c r="F189" s="41">
        <f t="shared" si="47"/>
        <v>0</v>
      </c>
      <c r="G189" s="41">
        <f t="shared" si="48"/>
        <v>0</v>
      </c>
      <c r="H189" s="41">
        <f t="shared" si="49"/>
        <v>1</v>
      </c>
      <c r="I189" s="41">
        <f t="shared" si="50"/>
        <v>0</v>
      </c>
      <c r="J189" s="41">
        <f t="shared" si="51"/>
        <v>0</v>
      </c>
      <c r="K189" s="41">
        <f t="shared" si="52"/>
        <v>0</v>
      </c>
      <c r="L189" s="41">
        <f t="shared" si="53"/>
        <v>0</v>
      </c>
      <c r="M189" s="41">
        <f t="shared" si="54"/>
        <v>0</v>
      </c>
      <c r="N189" s="41">
        <f t="shared" si="55"/>
        <v>0</v>
      </c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:36" ht="13.5" customHeight="1" x14ac:dyDescent="0.25">
      <c r="B190" s="16" t="s">
        <v>35</v>
      </c>
      <c r="C190" s="20">
        <f t="shared" si="56"/>
        <v>0</v>
      </c>
      <c r="D190" s="41">
        <f t="shared" si="45"/>
        <v>0</v>
      </c>
      <c r="E190" s="41">
        <f t="shared" si="46"/>
        <v>0</v>
      </c>
      <c r="F190" s="41">
        <f t="shared" si="47"/>
        <v>0</v>
      </c>
      <c r="G190" s="41">
        <f t="shared" si="48"/>
        <v>0</v>
      </c>
      <c r="H190" s="41">
        <f t="shared" si="49"/>
        <v>0</v>
      </c>
      <c r="I190" s="41">
        <f t="shared" si="50"/>
        <v>0</v>
      </c>
      <c r="J190" s="41">
        <f t="shared" si="51"/>
        <v>0</v>
      </c>
      <c r="K190" s="41">
        <f t="shared" si="52"/>
        <v>0</v>
      </c>
      <c r="L190" s="41">
        <f t="shared" si="53"/>
        <v>0</v>
      </c>
      <c r="M190" s="41">
        <f t="shared" si="54"/>
        <v>0</v>
      </c>
      <c r="N190" s="41">
        <f t="shared" si="55"/>
        <v>0</v>
      </c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:36" ht="13.5" customHeight="1" x14ac:dyDescent="0.25">
      <c r="B191" s="16" t="s">
        <v>36</v>
      </c>
      <c r="C191" s="20">
        <f t="shared" si="56"/>
        <v>0</v>
      </c>
      <c r="D191" s="41">
        <f t="shared" si="45"/>
        <v>0</v>
      </c>
      <c r="E191" s="41">
        <f t="shared" si="46"/>
        <v>0</v>
      </c>
      <c r="F191" s="41">
        <f t="shared" si="47"/>
        <v>0</v>
      </c>
      <c r="G191" s="41">
        <f t="shared" si="48"/>
        <v>0</v>
      </c>
      <c r="H191" s="41">
        <f t="shared" si="49"/>
        <v>0</v>
      </c>
      <c r="I191" s="41">
        <f t="shared" si="50"/>
        <v>0</v>
      </c>
      <c r="J191" s="41">
        <f t="shared" si="51"/>
        <v>0</v>
      </c>
      <c r="K191" s="41">
        <f t="shared" si="52"/>
        <v>0</v>
      </c>
      <c r="L191" s="41">
        <f t="shared" si="53"/>
        <v>0</v>
      </c>
      <c r="M191" s="41">
        <f t="shared" si="54"/>
        <v>0</v>
      </c>
      <c r="N191" s="41">
        <f t="shared" si="55"/>
        <v>0</v>
      </c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:36" ht="13.5" customHeight="1" x14ac:dyDescent="0.25">
      <c r="B192" s="16" t="s">
        <v>37</v>
      </c>
      <c r="C192" s="20">
        <f t="shared" si="56"/>
        <v>0</v>
      </c>
      <c r="D192" s="41">
        <f t="shared" si="45"/>
        <v>0</v>
      </c>
      <c r="E192" s="41">
        <f t="shared" si="46"/>
        <v>0</v>
      </c>
      <c r="F192" s="41">
        <f t="shared" si="47"/>
        <v>0</v>
      </c>
      <c r="G192" s="41">
        <f t="shared" si="48"/>
        <v>0</v>
      </c>
      <c r="H192" s="41">
        <f t="shared" si="49"/>
        <v>1</v>
      </c>
      <c r="I192" s="41">
        <f t="shared" si="50"/>
        <v>0</v>
      </c>
      <c r="J192" s="41">
        <f t="shared" si="51"/>
        <v>0</v>
      </c>
      <c r="K192" s="41">
        <f t="shared" si="52"/>
        <v>0</v>
      </c>
      <c r="L192" s="41">
        <f t="shared" si="53"/>
        <v>0</v>
      </c>
      <c r="M192" s="41">
        <f t="shared" si="54"/>
        <v>0</v>
      </c>
      <c r="N192" s="41">
        <f t="shared" si="55"/>
        <v>0</v>
      </c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:36" ht="13.5" customHeight="1" x14ac:dyDescent="0.25">
      <c r="B193" s="16" t="s">
        <v>38</v>
      </c>
      <c r="C193" s="20">
        <f t="shared" si="56"/>
        <v>0</v>
      </c>
      <c r="D193" s="41">
        <f t="shared" si="45"/>
        <v>0</v>
      </c>
      <c r="E193" s="41">
        <f t="shared" si="46"/>
        <v>0</v>
      </c>
      <c r="F193" s="41">
        <f t="shared" si="47"/>
        <v>0</v>
      </c>
      <c r="G193" s="41">
        <f t="shared" si="48"/>
        <v>0</v>
      </c>
      <c r="H193" s="41">
        <f t="shared" si="49"/>
        <v>0</v>
      </c>
      <c r="I193" s="41">
        <f t="shared" si="50"/>
        <v>1</v>
      </c>
      <c r="J193" s="41">
        <f t="shared" si="51"/>
        <v>0</v>
      </c>
      <c r="K193" s="41">
        <f t="shared" si="52"/>
        <v>0</v>
      </c>
      <c r="L193" s="41">
        <f t="shared" si="53"/>
        <v>0</v>
      </c>
      <c r="M193" s="41">
        <f t="shared" si="54"/>
        <v>0</v>
      </c>
      <c r="N193" s="41">
        <f t="shared" si="55"/>
        <v>0</v>
      </c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:36" ht="13.5" customHeight="1" x14ac:dyDescent="0.25">
      <c r="B194" s="16" t="s">
        <v>39</v>
      </c>
      <c r="C194" s="20">
        <f t="shared" si="56"/>
        <v>0</v>
      </c>
      <c r="D194" s="41">
        <f t="shared" si="45"/>
        <v>0</v>
      </c>
      <c r="E194" s="41">
        <f t="shared" si="46"/>
        <v>0</v>
      </c>
      <c r="F194" s="41">
        <f t="shared" si="47"/>
        <v>0</v>
      </c>
      <c r="G194" s="41">
        <f t="shared" si="48"/>
        <v>0</v>
      </c>
      <c r="H194" s="41">
        <f t="shared" si="49"/>
        <v>0</v>
      </c>
      <c r="I194" s="41">
        <f t="shared" si="50"/>
        <v>0</v>
      </c>
      <c r="J194" s="41">
        <f t="shared" si="51"/>
        <v>1</v>
      </c>
      <c r="K194" s="41">
        <f t="shared" si="52"/>
        <v>0</v>
      </c>
      <c r="L194" s="41">
        <f t="shared" si="53"/>
        <v>0</v>
      </c>
      <c r="M194" s="41">
        <f t="shared" si="54"/>
        <v>0</v>
      </c>
      <c r="N194" s="41">
        <f t="shared" si="55"/>
        <v>0</v>
      </c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:36" ht="13.5" customHeight="1" x14ac:dyDescent="0.25">
      <c r="B195" s="16" t="s">
        <v>40</v>
      </c>
      <c r="C195" s="20">
        <f t="shared" si="56"/>
        <v>0</v>
      </c>
      <c r="D195" s="41">
        <f t="shared" si="45"/>
        <v>0</v>
      </c>
      <c r="E195" s="41">
        <f t="shared" si="46"/>
        <v>0</v>
      </c>
      <c r="F195" s="41">
        <f t="shared" si="47"/>
        <v>0</v>
      </c>
      <c r="G195" s="41">
        <f t="shared" si="48"/>
        <v>0</v>
      </c>
      <c r="H195" s="41">
        <f t="shared" si="49"/>
        <v>0</v>
      </c>
      <c r="I195" s="41">
        <f t="shared" si="50"/>
        <v>0</v>
      </c>
      <c r="J195" s="41">
        <f t="shared" si="51"/>
        <v>0</v>
      </c>
      <c r="K195" s="41">
        <f t="shared" si="52"/>
        <v>0</v>
      </c>
      <c r="L195" s="41">
        <f t="shared" si="53"/>
        <v>0</v>
      </c>
      <c r="M195" s="41">
        <f t="shared" si="54"/>
        <v>0</v>
      </c>
      <c r="N195" s="41">
        <f t="shared" si="55"/>
        <v>0</v>
      </c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:36" ht="13.5" customHeight="1" x14ac:dyDescent="0.25">
      <c r="B196" s="16" t="s">
        <v>41</v>
      </c>
      <c r="C196" s="20">
        <f t="shared" si="56"/>
        <v>0</v>
      </c>
      <c r="D196" s="41">
        <f t="shared" si="45"/>
        <v>0</v>
      </c>
      <c r="E196" s="41">
        <f t="shared" si="46"/>
        <v>0</v>
      </c>
      <c r="F196" s="41">
        <f t="shared" si="47"/>
        <v>0</v>
      </c>
      <c r="G196" s="41">
        <f t="shared" si="48"/>
        <v>0</v>
      </c>
      <c r="H196" s="41">
        <f t="shared" si="49"/>
        <v>0</v>
      </c>
      <c r="I196" s="41">
        <f t="shared" si="50"/>
        <v>0</v>
      </c>
      <c r="J196" s="41">
        <f t="shared" si="51"/>
        <v>0</v>
      </c>
      <c r="K196" s="41">
        <f t="shared" si="52"/>
        <v>0</v>
      </c>
      <c r="L196" s="41">
        <f t="shared" si="53"/>
        <v>0</v>
      </c>
      <c r="M196" s="41">
        <f t="shared" si="54"/>
        <v>0</v>
      </c>
      <c r="N196" s="41">
        <f t="shared" si="55"/>
        <v>0</v>
      </c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:36" ht="13.5" customHeight="1" x14ac:dyDescent="0.25">
      <c r="B197" s="16" t="s">
        <v>42</v>
      </c>
      <c r="C197" s="20">
        <f t="shared" si="56"/>
        <v>0</v>
      </c>
      <c r="D197" s="41">
        <f t="shared" si="45"/>
        <v>0</v>
      </c>
      <c r="E197" s="41">
        <f t="shared" si="46"/>
        <v>0</v>
      </c>
      <c r="F197" s="41">
        <f t="shared" si="47"/>
        <v>0</v>
      </c>
      <c r="G197" s="41">
        <f t="shared" si="48"/>
        <v>0</v>
      </c>
      <c r="H197" s="41">
        <f t="shared" si="49"/>
        <v>0</v>
      </c>
      <c r="I197" s="41">
        <f t="shared" si="50"/>
        <v>0</v>
      </c>
      <c r="J197" s="41">
        <f t="shared" si="51"/>
        <v>0</v>
      </c>
      <c r="K197" s="41">
        <f t="shared" si="52"/>
        <v>0</v>
      </c>
      <c r="L197" s="41">
        <f t="shared" si="53"/>
        <v>0</v>
      </c>
      <c r="M197" s="41">
        <f t="shared" si="54"/>
        <v>0</v>
      </c>
      <c r="N197" s="41">
        <f t="shared" si="55"/>
        <v>0</v>
      </c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:36" ht="13.5" customHeight="1" x14ac:dyDescent="0.25">
      <c r="B198" s="76" t="s">
        <v>43</v>
      </c>
      <c r="C198" s="20">
        <f t="shared" si="56"/>
        <v>0</v>
      </c>
      <c r="D198" s="41">
        <f t="shared" si="45"/>
        <v>0</v>
      </c>
      <c r="E198" s="41">
        <f t="shared" si="46"/>
        <v>0</v>
      </c>
      <c r="F198" s="41">
        <f t="shared" si="47"/>
        <v>0</v>
      </c>
      <c r="G198" s="41">
        <f t="shared" si="48"/>
        <v>0</v>
      </c>
      <c r="H198" s="41">
        <f t="shared" si="49"/>
        <v>0</v>
      </c>
      <c r="I198" s="41">
        <f t="shared" si="50"/>
        <v>0</v>
      </c>
      <c r="J198" s="41">
        <f t="shared" si="51"/>
        <v>0</v>
      </c>
      <c r="K198" s="41">
        <f t="shared" si="52"/>
        <v>0</v>
      </c>
      <c r="L198" s="41">
        <f t="shared" si="53"/>
        <v>0</v>
      </c>
      <c r="M198" s="41">
        <f t="shared" si="54"/>
        <v>0</v>
      </c>
      <c r="N198" s="41">
        <f t="shared" si="55"/>
        <v>0</v>
      </c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:36" ht="13.5" customHeight="1" thickBot="1" x14ac:dyDescent="0.3">
      <c r="B199" s="85" t="s">
        <v>44</v>
      </c>
      <c r="C199" s="20">
        <f t="shared" si="56"/>
        <v>0</v>
      </c>
      <c r="D199" s="41">
        <f t="shared" si="45"/>
        <v>0</v>
      </c>
      <c r="E199" s="41">
        <f t="shared" si="46"/>
        <v>0</v>
      </c>
      <c r="F199" s="41">
        <f t="shared" si="47"/>
        <v>0</v>
      </c>
      <c r="G199" s="41">
        <f t="shared" si="48"/>
        <v>0</v>
      </c>
      <c r="H199" s="41">
        <f t="shared" si="49"/>
        <v>0</v>
      </c>
      <c r="I199" s="41">
        <f t="shared" si="50"/>
        <v>0</v>
      </c>
      <c r="J199" s="41">
        <f t="shared" si="51"/>
        <v>0</v>
      </c>
      <c r="K199" s="41">
        <f t="shared" si="52"/>
        <v>0</v>
      </c>
      <c r="L199" s="41">
        <f t="shared" si="53"/>
        <v>0</v>
      </c>
      <c r="M199" s="41">
        <f t="shared" si="54"/>
        <v>0</v>
      </c>
      <c r="N199" s="41">
        <f t="shared" si="55"/>
        <v>0</v>
      </c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:36" ht="13.5" customHeight="1" thickTop="1" thickBot="1" x14ac:dyDescent="0.3">
      <c r="B200" s="52" t="s">
        <v>62</v>
      </c>
      <c r="C200" s="53">
        <f t="shared" ref="C200:N200" si="57">SUM(C176:C199)</f>
        <v>0</v>
      </c>
      <c r="D200" s="53">
        <f t="shared" si="57"/>
        <v>0</v>
      </c>
      <c r="E200" s="53">
        <f t="shared" si="57"/>
        <v>0</v>
      </c>
      <c r="F200" s="53">
        <f t="shared" si="57"/>
        <v>0</v>
      </c>
      <c r="G200" s="53">
        <f t="shared" si="57"/>
        <v>0</v>
      </c>
      <c r="H200" s="53">
        <f t="shared" si="57"/>
        <v>2</v>
      </c>
      <c r="I200" s="53">
        <f t="shared" si="57"/>
        <v>1</v>
      </c>
      <c r="J200" s="53">
        <f t="shared" si="57"/>
        <v>2</v>
      </c>
      <c r="K200" s="53">
        <f t="shared" si="57"/>
        <v>0</v>
      </c>
      <c r="L200" s="53">
        <f t="shared" si="57"/>
        <v>0</v>
      </c>
      <c r="M200" s="53">
        <f t="shared" si="57"/>
        <v>0</v>
      </c>
      <c r="N200" s="53">
        <f t="shared" si="57"/>
        <v>0</v>
      </c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:36" ht="13.5" customHeight="1" thickTop="1" x14ac:dyDescent="0.25">
      <c r="B201" s="16" t="s">
        <v>5</v>
      </c>
      <c r="C201" s="62">
        <f>C200/N203</f>
        <v>0</v>
      </c>
      <c r="D201" s="62">
        <f>D200/N203</f>
        <v>0</v>
      </c>
      <c r="E201" s="62">
        <f>E200/N203</f>
        <v>0</v>
      </c>
      <c r="F201" s="62">
        <f>F200/N203</f>
        <v>0</v>
      </c>
      <c r="G201" s="62">
        <f>G200/N203</f>
        <v>0</v>
      </c>
      <c r="H201" s="62">
        <f>H200/N203</f>
        <v>0.4</v>
      </c>
      <c r="I201" s="62">
        <f>I200/N203</f>
        <v>0.2</v>
      </c>
      <c r="J201" s="62">
        <f>J200/N203</f>
        <v>0.4</v>
      </c>
      <c r="K201" s="62">
        <f>K200/N203</f>
        <v>0</v>
      </c>
      <c r="L201" s="62">
        <f>L200/N203</f>
        <v>0</v>
      </c>
      <c r="M201" s="62">
        <f>M200/N203</f>
        <v>0</v>
      </c>
      <c r="N201" s="62">
        <f>N200/N203</f>
        <v>0</v>
      </c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:36" ht="13.5" customHeight="1" thickBot="1" x14ac:dyDescent="0.3">
      <c r="B202" s="88" t="s">
        <v>63</v>
      </c>
      <c r="C202" s="63">
        <f t="shared" ref="C202:N202" si="58">C200/24</f>
        <v>0</v>
      </c>
      <c r="D202" s="63">
        <f t="shared" si="58"/>
        <v>0</v>
      </c>
      <c r="E202" s="63">
        <f t="shared" si="58"/>
        <v>0</v>
      </c>
      <c r="F202" s="63">
        <f t="shared" si="58"/>
        <v>0</v>
      </c>
      <c r="G202" s="63">
        <f t="shared" si="58"/>
        <v>0</v>
      </c>
      <c r="H202" s="63">
        <f t="shared" si="58"/>
        <v>8.3333333333333329E-2</v>
      </c>
      <c r="I202" s="63">
        <f t="shared" si="58"/>
        <v>4.1666666666666664E-2</v>
      </c>
      <c r="J202" s="63">
        <f t="shared" si="58"/>
        <v>8.3333333333333329E-2</v>
      </c>
      <c r="K202" s="63">
        <f t="shared" si="58"/>
        <v>0</v>
      </c>
      <c r="L202" s="63">
        <f t="shared" si="58"/>
        <v>0</v>
      </c>
      <c r="M202" s="63">
        <f t="shared" si="58"/>
        <v>0</v>
      </c>
      <c r="N202" s="63">
        <f t="shared" si="58"/>
        <v>0</v>
      </c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:36" ht="13.8" thickTop="1" thickBot="1" x14ac:dyDescent="0.3">
      <c r="B203" s="64"/>
      <c r="C203" s="64"/>
      <c r="D203" s="64"/>
      <c r="E203" s="64"/>
      <c r="L203" s="65" t="s">
        <v>53</v>
      </c>
      <c r="M203" s="66"/>
      <c r="N203" s="67">
        <f>SUM(C176:N199)</f>
        <v>5</v>
      </c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:36" ht="2.25" customHeight="1" thickTop="1" x14ac:dyDescent="0.25">
      <c r="L204" s="3"/>
      <c r="M204" s="3"/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:36" ht="3" customHeight="1" x14ac:dyDescent="0.25">
      <c r="L205" s="3"/>
      <c r="M205" s="3"/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:36" ht="13.8" x14ac:dyDescent="0.25">
      <c r="B206" s="57" t="s">
        <v>64</v>
      </c>
      <c r="L206" s="3"/>
      <c r="M206" s="3"/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:36" x14ac:dyDescent="0.25">
      <c r="L207" s="3"/>
      <c r="M207" s="3"/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:36" x14ac:dyDescent="0.25">
      <c r="L208" s="3"/>
      <c r="M208" s="3"/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12:36" x14ac:dyDescent="0.25">
      <c r="L209" s="3"/>
      <c r="M209" s="3"/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12:36" x14ac:dyDescent="0.25">
      <c r="L210" s="3"/>
      <c r="M210" s="3"/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12:36" x14ac:dyDescent="0.25">
      <c r="L211" s="3"/>
      <c r="M211" s="3"/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12:36" x14ac:dyDescent="0.25">
      <c r="L212" s="3"/>
      <c r="M212" s="3"/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12:36" x14ac:dyDescent="0.25">
      <c r="L213" s="3"/>
      <c r="M213" s="3"/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12:36" x14ac:dyDescent="0.25">
      <c r="L214" s="3"/>
      <c r="M214" s="3"/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12:36" x14ac:dyDescent="0.25">
      <c r="L215" s="3"/>
      <c r="M215" s="3"/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12:36" x14ac:dyDescent="0.25">
      <c r="L216" s="3"/>
      <c r="M216" s="3"/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12:36" x14ac:dyDescent="0.25">
      <c r="L217" s="3"/>
      <c r="M217" s="3"/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12:36" x14ac:dyDescent="0.25">
      <c r="L218" s="3"/>
      <c r="M218" s="3"/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12:36" x14ac:dyDescent="0.25">
      <c r="L219" s="3"/>
      <c r="M219" s="3"/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12:36" x14ac:dyDescent="0.25">
      <c r="L220" s="3"/>
      <c r="M220" s="3"/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12:36" x14ac:dyDescent="0.25">
      <c r="L221" s="3"/>
      <c r="M221" s="3"/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12:36" x14ac:dyDescent="0.25">
      <c r="L222" s="3"/>
      <c r="M222" s="3"/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12:36" x14ac:dyDescent="0.25">
      <c r="L223" s="3"/>
      <c r="M223" s="3"/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12:36" x14ac:dyDescent="0.25">
      <c r="L224" s="3"/>
      <c r="M224" s="3"/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:36" x14ac:dyDescent="0.25">
      <c r="L225" s="3"/>
      <c r="M225" s="3"/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:36" ht="3" customHeight="1" x14ac:dyDescent="0.25">
      <c r="L226" s="3"/>
      <c r="M226" s="3"/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:36" x14ac:dyDescent="0.25">
      <c r="L227" s="3"/>
      <c r="M227" s="3"/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:36" x14ac:dyDescent="0.25">
      <c r="L228" s="3"/>
      <c r="M228" s="3"/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:36" ht="13.8" x14ac:dyDescent="0.25">
      <c r="B229" s="57" t="s">
        <v>61</v>
      </c>
      <c r="G229" s="373">
        <f>AB4</f>
        <v>43724</v>
      </c>
      <c r="H229" s="373"/>
      <c r="I229" s="373"/>
      <c r="J229" s="373"/>
      <c r="L229" s="3"/>
      <c r="M229" s="3"/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:36" ht="13.2" thickBot="1" x14ac:dyDescent="0.3">
      <c r="L230" s="3"/>
      <c r="M230" s="3"/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:36" ht="13.5" customHeight="1" thickTop="1" x14ac:dyDescent="0.25">
      <c r="B231" s="73">
        <f>G229</f>
        <v>43724</v>
      </c>
      <c r="C231" s="367" t="str">
        <f t="shared" ref="C231:N231" si="59">C174</f>
        <v>de 0 à 30</v>
      </c>
      <c r="D231" s="365" t="str">
        <f t="shared" si="59"/>
        <v>de 30 à 40</v>
      </c>
      <c r="E231" s="365" t="str">
        <f t="shared" si="59"/>
        <v>de 40 à 50</v>
      </c>
      <c r="F231" s="365" t="str">
        <f t="shared" si="59"/>
        <v>de 50 à 60</v>
      </c>
      <c r="G231" s="365" t="str">
        <f t="shared" si="59"/>
        <v>de 60 à 70</v>
      </c>
      <c r="H231" s="365" t="str">
        <f t="shared" si="59"/>
        <v>de 70 à 80</v>
      </c>
      <c r="I231" s="365" t="str">
        <f t="shared" si="59"/>
        <v>de 80 à 90</v>
      </c>
      <c r="J231" s="365" t="str">
        <f t="shared" si="59"/>
        <v>de 90 à 100</v>
      </c>
      <c r="K231" s="365" t="str">
        <f t="shared" si="59"/>
        <v>de 100 à 110</v>
      </c>
      <c r="L231" s="365" t="str">
        <f t="shared" si="59"/>
        <v>de 110 à 120</v>
      </c>
      <c r="M231" s="365" t="str">
        <f t="shared" si="59"/>
        <v>de 120 à 130</v>
      </c>
      <c r="N231" s="365" t="str">
        <f t="shared" si="59"/>
        <v>plus de 150</v>
      </c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:36" ht="13.5" customHeight="1" thickBot="1" x14ac:dyDescent="0.3">
      <c r="B232" s="25"/>
      <c r="C232" s="368"/>
      <c r="D232" s="366"/>
      <c r="E232" s="366"/>
      <c r="F232" s="366"/>
      <c r="G232" s="366"/>
      <c r="H232" s="366"/>
      <c r="I232" s="366"/>
      <c r="J232" s="366"/>
      <c r="K232" s="366"/>
      <c r="L232" s="376"/>
      <c r="M232" s="366"/>
      <c r="N232" s="366"/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:36" ht="13.5" customHeight="1" thickTop="1" x14ac:dyDescent="0.25">
      <c r="B233" s="16" t="s">
        <v>21</v>
      </c>
      <c r="C233" s="20">
        <f>X101</f>
        <v>0</v>
      </c>
      <c r="D233" s="41">
        <f t="shared" ref="D233:D256" si="60">Y101</f>
        <v>0</v>
      </c>
      <c r="E233" s="41">
        <f t="shared" ref="E233:E256" si="61">Z101</f>
        <v>0</v>
      </c>
      <c r="F233" s="41">
        <f t="shared" ref="F233:F256" si="62">AA101</f>
        <v>0</v>
      </c>
      <c r="G233" s="41">
        <f t="shared" ref="G233:G256" si="63">AB101</f>
        <v>0</v>
      </c>
      <c r="H233" s="41">
        <f t="shared" ref="H233:H256" si="64">AC101</f>
        <v>0</v>
      </c>
      <c r="I233" s="41">
        <f t="shared" ref="I233:I256" si="65">AD101</f>
        <v>1</v>
      </c>
      <c r="J233" s="41">
        <f t="shared" ref="J233:J256" si="66">AE101</f>
        <v>0</v>
      </c>
      <c r="K233" s="41">
        <f t="shared" ref="K233:K256" si="67">AF101</f>
        <v>1</v>
      </c>
      <c r="L233" s="41">
        <f t="shared" ref="L233:L256" si="68">AG101</f>
        <v>0</v>
      </c>
      <c r="M233" s="41">
        <f t="shared" ref="M233:M256" si="69">AH101</f>
        <v>0</v>
      </c>
      <c r="N233" s="41">
        <f t="shared" ref="N233:N256" si="70">AI101</f>
        <v>0</v>
      </c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:36" ht="13.5" customHeight="1" x14ac:dyDescent="0.25">
      <c r="B234" s="16" t="s">
        <v>22</v>
      </c>
      <c r="C234" s="20">
        <f t="shared" ref="C234:C256" si="71">X102</f>
        <v>0</v>
      </c>
      <c r="D234" s="41">
        <f t="shared" si="60"/>
        <v>0</v>
      </c>
      <c r="E234" s="41">
        <f t="shared" si="61"/>
        <v>0</v>
      </c>
      <c r="F234" s="41">
        <f t="shared" si="62"/>
        <v>0</v>
      </c>
      <c r="G234" s="41">
        <f t="shared" si="63"/>
        <v>0</v>
      </c>
      <c r="H234" s="41">
        <f t="shared" si="64"/>
        <v>0</v>
      </c>
      <c r="I234" s="41">
        <f t="shared" si="65"/>
        <v>0</v>
      </c>
      <c r="J234" s="41">
        <f t="shared" si="66"/>
        <v>0</v>
      </c>
      <c r="K234" s="41">
        <f t="shared" si="67"/>
        <v>0</v>
      </c>
      <c r="L234" s="41">
        <f t="shared" si="68"/>
        <v>0</v>
      </c>
      <c r="M234" s="41">
        <f t="shared" si="69"/>
        <v>0</v>
      </c>
      <c r="N234" s="41">
        <f t="shared" si="70"/>
        <v>0</v>
      </c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:36" ht="13.5" customHeight="1" x14ac:dyDescent="0.25">
      <c r="B235" s="16" t="s">
        <v>23</v>
      </c>
      <c r="C235" s="20">
        <f t="shared" si="71"/>
        <v>0</v>
      </c>
      <c r="D235" s="41">
        <f t="shared" si="60"/>
        <v>0</v>
      </c>
      <c r="E235" s="41">
        <f t="shared" si="61"/>
        <v>0</v>
      </c>
      <c r="F235" s="41">
        <f t="shared" si="62"/>
        <v>0</v>
      </c>
      <c r="G235" s="41">
        <f t="shared" si="63"/>
        <v>0</v>
      </c>
      <c r="H235" s="41">
        <f t="shared" si="64"/>
        <v>0</v>
      </c>
      <c r="I235" s="41">
        <f t="shared" si="65"/>
        <v>0</v>
      </c>
      <c r="J235" s="41">
        <f t="shared" si="66"/>
        <v>0</v>
      </c>
      <c r="K235" s="41">
        <f t="shared" si="67"/>
        <v>0</v>
      </c>
      <c r="L235" s="41">
        <f t="shared" si="68"/>
        <v>0</v>
      </c>
      <c r="M235" s="41">
        <f t="shared" si="69"/>
        <v>0</v>
      </c>
      <c r="N235" s="41">
        <f t="shared" si="70"/>
        <v>0</v>
      </c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:36" ht="13.5" customHeight="1" x14ac:dyDescent="0.25">
      <c r="B236" s="16" t="s">
        <v>24</v>
      </c>
      <c r="C236" s="20">
        <f t="shared" si="71"/>
        <v>0</v>
      </c>
      <c r="D236" s="41">
        <f t="shared" si="60"/>
        <v>0</v>
      </c>
      <c r="E236" s="41">
        <f t="shared" si="61"/>
        <v>0</v>
      </c>
      <c r="F236" s="41">
        <f t="shared" si="62"/>
        <v>0</v>
      </c>
      <c r="G236" s="41">
        <f t="shared" si="63"/>
        <v>0</v>
      </c>
      <c r="H236" s="41">
        <f t="shared" si="64"/>
        <v>0</v>
      </c>
      <c r="I236" s="41">
        <f t="shared" si="65"/>
        <v>0</v>
      </c>
      <c r="J236" s="41">
        <f t="shared" si="66"/>
        <v>0</v>
      </c>
      <c r="K236" s="41">
        <f t="shared" si="67"/>
        <v>0</v>
      </c>
      <c r="L236" s="41">
        <f t="shared" si="68"/>
        <v>0</v>
      </c>
      <c r="M236" s="41">
        <f t="shared" si="69"/>
        <v>0</v>
      </c>
      <c r="N236" s="41">
        <f t="shared" si="70"/>
        <v>0</v>
      </c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:36" ht="13.5" customHeight="1" x14ac:dyDescent="0.25">
      <c r="B237" s="16" t="s">
        <v>25</v>
      </c>
      <c r="C237" s="20">
        <f t="shared" si="71"/>
        <v>0</v>
      </c>
      <c r="D237" s="41">
        <f t="shared" si="60"/>
        <v>0</v>
      </c>
      <c r="E237" s="41">
        <f t="shared" si="61"/>
        <v>0</v>
      </c>
      <c r="F237" s="41">
        <f t="shared" si="62"/>
        <v>0</v>
      </c>
      <c r="G237" s="41">
        <f t="shared" si="63"/>
        <v>0</v>
      </c>
      <c r="H237" s="41">
        <f t="shared" si="64"/>
        <v>1</v>
      </c>
      <c r="I237" s="41">
        <f t="shared" si="65"/>
        <v>0</v>
      </c>
      <c r="J237" s="41">
        <f t="shared" si="66"/>
        <v>1</v>
      </c>
      <c r="K237" s="41">
        <f t="shared" si="67"/>
        <v>0</v>
      </c>
      <c r="L237" s="41">
        <f t="shared" si="68"/>
        <v>0</v>
      </c>
      <c r="M237" s="41">
        <f t="shared" si="69"/>
        <v>0</v>
      </c>
      <c r="N237" s="41">
        <f t="shared" si="70"/>
        <v>0</v>
      </c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:36" ht="13.5" customHeight="1" x14ac:dyDescent="0.25">
      <c r="B238" s="16" t="s">
        <v>26</v>
      </c>
      <c r="C238" s="20">
        <f t="shared" si="71"/>
        <v>0</v>
      </c>
      <c r="D238" s="41">
        <f t="shared" si="60"/>
        <v>0</v>
      </c>
      <c r="E238" s="41">
        <f t="shared" si="61"/>
        <v>0</v>
      </c>
      <c r="F238" s="41">
        <f t="shared" si="62"/>
        <v>0</v>
      </c>
      <c r="G238" s="41">
        <f t="shared" si="63"/>
        <v>0</v>
      </c>
      <c r="H238" s="41">
        <f t="shared" si="64"/>
        <v>1</v>
      </c>
      <c r="I238" s="41">
        <f t="shared" si="65"/>
        <v>1</v>
      </c>
      <c r="J238" s="41">
        <f t="shared" si="66"/>
        <v>1</v>
      </c>
      <c r="K238" s="41">
        <f t="shared" si="67"/>
        <v>0</v>
      </c>
      <c r="L238" s="41">
        <f t="shared" si="68"/>
        <v>0</v>
      </c>
      <c r="M238" s="41">
        <f t="shared" si="69"/>
        <v>0</v>
      </c>
      <c r="N238" s="41">
        <f t="shared" si="70"/>
        <v>0</v>
      </c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:36" ht="13.5" customHeight="1" x14ac:dyDescent="0.25">
      <c r="B239" s="16" t="s">
        <v>27</v>
      </c>
      <c r="C239" s="20">
        <f t="shared" si="71"/>
        <v>0</v>
      </c>
      <c r="D239" s="41">
        <f t="shared" si="60"/>
        <v>0</v>
      </c>
      <c r="E239" s="41">
        <f t="shared" si="61"/>
        <v>0</v>
      </c>
      <c r="F239" s="41">
        <f t="shared" si="62"/>
        <v>0</v>
      </c>
      <c r="G239" s="41">
        <f t="shared" si="63"/>
        <v>1</v>
      </c>
      <c r="H239" s="41">
        <f t="shared" si="64"/>
        <v>1</v>
      </c>
      <c r="I239" s="41">
        <f t="shared" si="65"/>
        <v>6</v>
      </c>
      <c r="J239" s="41">
        <f t="shared" si="66"/>
        <v>0</v>
      </c>
      <c r="K239" s="41">
        <f t="shared" si="67"/>
        <v>0</v>
      </c>
      <c r="L239" s="41">
        <f t="shared" si="68"/>
        <v>1</v>
      </c>
      <c r="M239" s="41">
        <f t="shared" si="69"/>
        <v>0</v>
      </c>
      <c r="N239" s="41">
        <f t="shared" si="70"/>
        <v>0</v>
      </c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:36" ht="13.5" customHeight="1" x14ac:dyDescent="0.25">
      <c r="B240" s="16" t="s">
        <v>28</v>
      </c>
      <c r="C240" s="20">
        <f t="shared" si="71"/>
        <v>0</v>
      </c>
      <c r="D240" s="41">
        <f t="shared" si="60"/>
        <v>0</v>
      </c>
      <c r="E240" s="41">
        <f t="shared" si="61"/>
        <v>0</v>
      </c>
      <c r="F240" s="41">
        <f t="shared" si="62"/>
        <v>0</v>
      </c>
      <c r="G240" s="41">
        <f t="shared" si="63"/>
        <v>2</v>
      </c>
      <c r="H240" s="41">
        <f t="shared" si="64"/>
        <v>4</v>
      </c>
      <c r="I240" s="41">
        <f t="shared" si="65"/>
        <v>14</v>
      </c>
      <c r="J240" s="41">
        <f t="shared" si="66"/>
        <v>2</v>
      </c>
      <c r="K240" s="41">
        <f t="shared" si="67"/>
        <v>0</v>
      </c>
      <c r="L240" s="41">
        <f t="shared" si="68"/>
        <v>0</v>
      </c>
      <c r="M240" s="41">
        <f t="shared" si="69"/>
        <v>0</v>
      </c>
      <c r="N240" s="41">
        <f t="shared" si="70"/>
        <v>0</v>
      </c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:36" ht="13.5" customHeight="1" x14ac:dyDescent="0.25">
      <c r="B241" s="16" t="s">
        <v>29</v>
      </c>
      <c r="C241" s="20">
        <f t="shared" si="71"/>
        <v>0</v>
      </c>
      <c r="D241" s="41">
        <f t="shared" si="60"/>
        <v>0</v>
      </c>
      <c r="E241" s="41">
        <f t="shared" si="61"/>
        <v>0</v>
      </c>
      <c r="F241" s="41">
        <f t="shared" si="62"/>
        <v>0</v>
      </c>
      <c r="G241" s="41">
        <f t="shared" si="63"/>
        <v>1</v>
      </c>
      <c r="H241" s="41">
        <f t="shared" si="64"/>
        <v>3</v>
      </c>
      <c r="I241" s="41">
        <f t="shared" si="65"/>
        <v>6</v>
      </c>
      <c r="J241" s="41">
        <f t="shared" si="66"/>
        <v>4</v>
      </c>
      <c r="K241" s="41">
        <f t="shared" si="67"/>
        <v>1</v>
      </c>
      <c r="L241" s="41">
        <f t="shared" si="68"/>
        <v>0</v>
      </c>
      <c r="M241" s="41">
        <f t="shared" si="69"/>
        <v>0</v>
      </c>
      <c r="N241" s="41">
        <f t="shared" si="70"/>
        <v>0</v>
      </c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:36" ht="13.5" customHeight="1" x14ac:dyDescent="0.25">
      <c r="B242" s="16" t="s">
        <v>30</v>
      </c>
      <c r="C242" s="20">
        <f t="shared" si="71"/>
        <v>0</v>
      </c>
      <c r="D242" s="41">
        <f t="shared" si="60"/>
        <v>0</v>
      </c>
      <c r="E242" s="41">
        <f t="shared" si="61"/>
        <v>0</v>
      </c>
      <c r="F242" s="41">
        <f t="shared" si="62"/>
        <v>0</v>
      </c>
      <c r="G242" s="41">
        <f t="shared" si="63"/>
        <v>2</v>
      </c>
      <c r="H242" s="41">
        <f t="shared" si="64"/>
        <v>5</v>
      </c>
      <c r="I242" s="41">
        <f t="shared" si="65"/>
        <v>10</v>
      </c>
      <c r="J242" s="41">
        <f t="shared" si="66"/>
        <v>6</v>
      </c>
      <c r="K242" s="41">
        <f t="shared" si="67"/>
        <v>0</v>
      </c>
      <c r="L242" s="41">
        <f t="shared" si="68"/>
        <v>0</v>
      </c>
      <c r="M242" s="41">
        <f t="shared" si="69"/>
        <v>0</v>
      </c>
      <c r="N242" s="41">
        <f t="shared" si="70"/>
        <v>0</v>
      </c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:36" ht="13.5" customHeight="1" x14ac:dyDescent="0.25">
      <c r="B243" s="16" t="s">
        <v>31</v>
      </c>
      <c r="C243" s="20">
        <f t="shared" si="71"/>
        <v>0</v>
      </c>
      <c r="D243" s="41">
        <f t="shared" si="60"/>
        <v>0</v>
      </c>
      <c r="E243" s="41">
        <f t="shared" si="61"/>
        <v>0</v>
      </c>
      <c r="F243" s="41">
        <f t="shared" si="62"/>
        <v>0</v>
      </c>
      <c r="G243" s="41">
        <f t="shared" si="63"/>
        <v>1</v>
      </c>
      <c r="H243" s="41">
        <f t="shared" si="64"/>
        <v>2</v>
      </c>
      <c r="I243" s="41">
        <f t="shared" si="65"/>
        <v>19</v>
      </c>
      <c r="J243" s="41">
        <f t="shared" si="66"/>
        <v>1</v>
      </c>
      <c r="K243" s="41">
        <f t="shared" si="67"/>
        <v>0</v>
      </c>
      <c r="L243" s="41">
        <f t="shared" si="68"/>
        <v>0</v>
      </c>
      <c r="M243" s="41">
        <f t="shared" si="69"/>
        <v>0</v>
      </c>
      <c r="N243" s="41">
        <f t="shared" si="70"/>
        <v>0</v>
      </c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:36" ht="13.5" customHeight="1" x14ac:dyDescent="0.25">
      <c r="B244" s="16" t="s">
        <v>32</v>
      </c>
      <c r="C244" s="20">
        <f t="shared" si="71"/>
        <v>2</v>
      </c>
      <c r="D244" s="41">
        <f t="shared" si="60"/>
        <v>0</v>
      </c>
      <c r="E244" s="41">
        <f t="shared" si="61"/>
        <v>1</v>
      </c>
      <c r="F244" s="41">
        <f t="shared" si="62"/>
        <v>0</v>
      </c>
      <c r="G244" s="41">
        <f t="shared" si="63"/>
        <v>1</v>
      </c>
      <c r="H244" s="41">
        <f t="shared" si="64"/>
        <v>2</v>
      </c>
      <c r="I244" s="41">
        <f t="shared" si="65"/>
        <v>9</v>
      </c>
      <c r="J244" s="41">
        <f t="shared" si="66"/>
        <v>3</v>
      </c>
      <c r="K244" s="41">
        <f t="shared" si="67"/>
        <v>0</v>
      </c>
      <c r="L244" s="41">
        <f t="shared" si="68"/>
        <v>0</v>
      </c>
      <c r="M244" s="41">
        <f t="shared" si="69"/>
        <v>0</v>
      </c>
      <c r="N244" s="41">
        <f t="shared" si="70"/>
        <v>0</v>
      </c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:36" ht="13.5" customHeight="1" x14ac:dyDescent="0.25">
      <c r="B245" s="16" t="s">
        <v>33</v>
      </c>
      <c r="C245" s="20">
        <f t="shared" si="71"/>
        <v>0</v>
      </c>
      <c r="D245" s="41">
        <f t="shared" si="60"/>
        <v>0</v>
      </c>
      <c r="E245" s="41">
        <f t="shared" si="61"/>
        <v>0</v>
      </c>
      <c r="F245" s="41">
        <f t="shared" si="62"/>
        <v>0</v>
      </c>
      <c r="G245" s="41">
        <f t="shared" si="63"/>
        <v>0</v>
      </c>
      <c r="H245" s="41">
        <f t="shared" si="64"/>
        <v>2</v>
      </c>
      <c r="I245" s="41">
        <f t="shared" si="65"/>
        <v>7</v>
      </c>
      <c r="J245" s="41">
        <f t="shared" si="66"/>
        <v>3</v>
      </c>
      <c r="K245" s="41">
        <f t="shared" si="67"/>
        <v>0</v>
      </c>
      <c r="L245" s="41">
        <f t="shared" si="68"/>
        <v>0</v>
      </c>
      <c r="M245" s="41">
        <f t="shared" si="69"/>
        <v>0</v>
      </c>
      <c r="N245" s="41">
        <f t="shared" si="70"/>
        <v>0</v>
      </c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:36" ht="13.5" customHeight="1" x14ac:dyDescent="0.25">
      <c r="B246" s="16" t="s">
        <v>34</v>
      </c>
      <c r="C246" s="20">
        <f t="shared" si="71"/>
        <v>0</v>
      </c>
      <c r="D246" s="41">
        <f t="shared" si="60"/>
        <v>0</v>
      </c>
      <c r="E246" s="41">
        <f t="shared" si="61"/>
        <v>0</v>
      </c>
      <c r="F246" s="41">
        <f t="shared" si="62"/>
        <v>0</v>
      </c>
      <c r="G246" s="41">
        <f t="shared" si="63"/>
        <v>1</v>
      </c>
      <c r="H246" s="41">
        <f t="shared" si="64"/>
        <v>2</v>
      </c>
      <c r="I246" s="41">
        <f t="shared" si="65"/>
        <v>13</v>
      </c>
      <c r="J246" s="41">
        <f t="shared" si="66"/>
        <v>7</v>
      </c>
      <c r="K246" s="41">
        <f t="shared" si="67"/>
        <v>0</v>
      </c>
      <c r="L246" s="41">
        <f t="shared" si="68"/>
        <v>0</v>
      </c>
      <c r="M246" s="41">
        <f t="shared" si="69"/>
        <v>0</v>
      </c>
      <c r="N246" s="41">
        <f t="shared" si="70"/>
        <v>0</v>
      </c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:36" ht="13.5" customHeight="1" x14ac:dyDescent="0.25">
      <c r="B247" s="16" t="s">
        <v>35</v>
      </c>
      <c r="C247" s="20">
        <f t="shared" si="71"/>
        <v>0</v>
      </c>
      <c r="D247" s="41">
        <f t="shared" si="60"/>
        <v>0</v>
      </c>
      <c r="E247" s="41">
        <f t="shared" si="61"/>
        <v>0</v>
      </c>
      <c r="F247" s="41">
        <f t="shared" si="62"/>
        <v>0</v>
      </c>
      <c r="G247" s="41">
        <f t="shared" si="63"/>
        <v>1</v>
      </c>
      <c r="H247" s="41">
        <f t="shared" si="64"/>
        <v>3</v>
      </c>
      <c r="I247" s="41">
        <f t="shared" si="65"/>
        <v>12</v>
      </c>
      <c r="J247" s="41">
        <f t="shared" si="66"/>
        <v>3</v>
      </c>
      <c r="K247" s="41">
        <f t="shared" si="67"/>
        <v>0</v>
      </c>
      <c r="L247" s="41">
        <f t="shared" si="68"/>
        <v>0</v>
      </c>
      <c r="M247" s="41">
        <f t="shared" si="69"/>
        <v>0</v>
      </c>
      <c r="N247" s="41">
        <f t="shared" si="70"/>
        <v>0</v>
      </c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:36" ht="13.5" customHeight="1" x14ac:dyDescent="0.25">
      <c r="B248" s="16" t="s">
        <v>36</v>
      </c>
      <c r="C248" s="20">
        <f t="shared" si="71"/>
        <v>0</v>
      </c>
      <c r="D248" s="41">
        <f t="shared" si="60"/>
        <v>0</v>
      </c>
      <c r="E248" s="41">
        <f t="shared" si="61"/>
        <v>0</v>
      </c>
      <c r="F248" s="41">
        <f t="shared" si="62"/>
        <v>0</v>
      </c>
      <c r="G248" s="41">
        <f t="shared" si="63"/>
        <v>0</v>
      </c>
      <c r="H248" s="41">
        <f t="shared" si="64"/>
        <v>4</v>
      </c>
      <c r="I248" s="41">
        <f t="shared" si="65"/>
        <v>13</v>
      </c>
      <c r="J248" s="41">
        <f t="shared" si="66"/>
        <v>6</v>
      </c>
      <c r="K248" s="41">
        <f t="shared" si="67"/>
        <v>1</v>
      </c>
      <c r="L248" s="41">
        <f t="shared" si="68"/>
        <v>0</v>
      </c>
      <c r="M248" s="41">
        <f t="shared" si="69"/>
        <v>0</v>
      </c>
      <c r="N248" s="41">
        <f t="shared" si="70"/>
        <v>0</v>
      </c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:36" ht="13.5" customHeight="1" x14ac:dyDescent="0.25">
      <c r="B249" s="16" t="s">
        <v>37</v>
      </c>
      <c r="C249" s="20">
        <f t="shared" si="71"/>
        <v>0</v>
      </c>
      <c r="D249" s="41">
        <f t="shared" si="60"/>
        <v>0</v>
      </c>
      <c r="E249" s="41">
        <f t="shared" si="61"/>
        <v>0</v>
      </c>
      <c r="F249" s="41">
        <f t="shared" si="62"/>
        <v>0</v>
      </c>
      <c r="G249" s="41">
        <f t="shared" si="63"/>
        <v>0</v>
      </c>
      <c r="H249" s="41">
        <f t="shared" si="64"/>
        <v>3</v>
      </c>
      <c r="I249" s="41">
        <f t="shared" si="65"/>
        <v>13</v>
      </c>
      <c r="J249" s="41">
        <f t="shared" si="66"/>
        <v>4</v>
      </c>
      <c r="K249" s="41">
        <f t="shared" si="67"/>
        <v>0</v>
      </c>
      <c r="L249" s="41">
        <f t="shared" si="68"/>
        <v>0</v>
      </c>
      <c r="M249" s="41">
        <f t="shared" si="69"/>
        <v>0</v>
      </c>
      <c r="N249" s="41">
        <f t="shared" si="70"/>
        <v>0</v>
      </c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:36" ht="13.5" customHeight="1" x14ac:dyDescent="0.25">
      <c r="B250" s="16" t="s">
        <v>38</v>
      </c>
      <c r="C250" s="20">
        <f t="shared" si="71"/>
        <v>0</v>
      </c>
      <c r="D250" s="41">
        <f t="shared" si="60"/>
        <v>0</v>
      </c>
      <c r="E250" s="41">
        <f t="shared" si="61"/>
        <v>0</v>
      </c>
      <c r="F250" s="41">
        <f t="shared" si="62"/>
        <v>0</v>
      </c>
      <c r="G250" s="41">
        <f t="shared" si="63"/>
        <v>1</v>
      </c>
      <c r="H250" s="41">
        <f t="shared" si="64"/>
        <v>2</v>
      </c>
      <c r="I250" s="41">
        <f t="shared" si="65"/>
        <v>8</v>
      </c>
      <c r="J250" s="41">
        <f t="shared" si="66"/>
        <v>1</v>
      </c>
      <c r="K250" s="41">
        <f t="shared" si="67"/>
        <v>0</v>
      </c>
      <c r="L250" s="41">
        <f t="shared" si="68"/>
        <v>0</v>
      </c>
      <c r="M250" s="41">
        <f t="shared" si="69"/>
        <v>0</v>
      </c>
      <c r="N250" s="41">
        <f t="shared" si="70"/>
        <v>0</v>
      </c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:36" ht="13.5" customHeight="1" x14ac:dyDescent="0.25">
      <c r="B251" s="16" t="s">
        <v>39</v>
      </c>
      <c r="C251" s="20">
        <f t="shared" si="71"/>
        <v>0</v>
      </c>
      <c r="D251" s="41">
        <f t="shared" si="60"/>
        <v>0</v>
      </c>
      <c r="E251" s="41">
        <f t="shared" si="61"/>
        <v>0</v>
      </c>
      <c r="F251" s="41">
        <f t="shared" si="62"/>
        <v>0</v>
      </c>
      <c r="G251" s="41">
        <f t="shared" si="63"/>
        <v>0</v>
      </c>
      <c r="H251" s="41">
        <f t="shared" si="64"/>
        <v>2</v>
      </c>
      <c r="I251" s="41">
        <f t="shared" si="65"/>
        <v>10</v>
      </c>
      <c r="J251" s="41">
        <f t="shared" si="66"/>
        <v>1</v>
      </c>
      <c r="K251" s="41">
        <f t="shared" si="67"/>
        <v>0</v>
      </c>
      <c r="L251" s="41">
        <f t="shared" si="68"/>
        <v>0</v>
      </c>
      <c r="M251" s="41">
        <f t="shared" si="69"/>
        <v>0</v>
      </c>
      <c r="N251" s="41">
        <f t="shared" si="70"/>
        <v>0</v>
      </c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:36" ht="13.5" customHeight="1" x14ac:dyDescent="0.25">
      <c r="B252" s="16" t="s">
        <v>40</v>
      </c>
      <c r="C252" s="20">
        <f t="shared" si="71"/>
        <v>0</v>
      </c>
      <c r="D252" s="41">
        <f t="shared" si="60"/>
        <v>0</v>
      </c>
      <c r="E252" s="41">
        <f t="shared" si="61"/>
        <v>0</v>
      </c>
      <c r="F252" s="41">
        <f t="shared" si="62"/>
        <v>0</v>
      </c>
      <c r="G252" s="41">
        <f t="shared" si="63"/>
        <v>0</v>
      </c>
      <c r="H252" s="41">
        <f t="shared" si="64"/>
        <v>3</v>
      </c>
      <c r="I252" s="41">
        <f t="shared" si="65"/>
        <v>4</v>
      </c>
      <c r="J252" s="41">
        <f t="shared" si="66"/>
        <v>1</v>
      </c>
      <c r="K252" s="41">
        <f t="shared" si="67"/>
        <v>0</v>
      </c>
      <c r="L252" s="41">
        <f t="shared" si="68"/>
        <v>0</v>
      </c>
      <c r="M252" s="41">
        <f t="shared" si="69"/>
        <v>0</v>
      </c>
      <c r="N252" s="41">
        <f t="shared" si="70"/>
        <v>0</v>
      </c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:36" ht="13.5" customHeight="1" x14ac:dyDescent="0.25">
      <c r="B253" s="16" t="s">
        <v>41</v>
      </c>
      <c r="C253" s="20">
        <f t="shared" si="71"/>
        <v>0</v>
      </c>
      <c r="D253" s="41">
        <f t="shared" si="60"/>
        <v>0</v>
      </c>
      <c r="E253" s="41">
        <f t="shared" si="61"/>
        <v>0</v>
      </c>
      <c r="F253" s="41">
        <f t="shared" si="62"/>
        <v>0</v>
      </c>
      <c r="G253" s="41">
        <f t="shared" si="63"/>
        <v>2</v>
      </c>
      <c r="H253" s="41">
        <f t="shared" si="64"/>
        <v>0</v>
      </c>
      <c r="I253" s="41">
        <f t="shared" si="65"/>
        <v>0</v>
      </c>
      <c r="J253" s="41">
        <f t="shared" si="66"/>
        <v>1</v>
      </c>
      <c r="K253" s="41">
        <f t="shared" si="67"/>
        <v>0</v>
      </c>
      <c r="L253" s="41">
        <f t="shared" si="68"/>
        <v>0</v>
      </c>
      <c r="M253" s="41">
        <f t="shared" si="69"/>
        <v>0</v>
      </c>
      <c r="N253" s="41">
        <f t="shared" si="70"/>
        <v>0</v>
      </c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:36" ht="13.5" customHeight="1" x14ac:dyDescent="0.25">
      <c r="B254" s="16" t="s">
        <v>42</v>
      </c>
      <c r="C254" s="20">
        <f t="shared" si="71"/>
        <v>0</v>
      </c>
      <c r="D254" s="41">
        <f t="shared" si="60"/>
        <v>0</v>
      </c>
      <c r="E254" s="41">
        <f t="shared" si="61"/>
        <v>0</v>
      </c>
      <c r="F254" s="41">
        <f t="shared" si="62"/>
        <v>0</v>
      </c>
      <c r="G254" s="41">
        <f t="shared" si="63"/>
        <v>0</v>
      </c>
      <c r="H254" s="41">
        <f t="shared" si="64"/>
        <v>1</v>
      </c>
      <c r="I254" s="41">
        <f t="shared" si="65"/>
        <v>0</v>
      </c>
      <c r="J254" s="41">
        <f t="shared" si="66"/>
        <v>0</v>
      </c>
      <c r="K254" s="41">
        <f t="shared" si="67"/>
        <v>0</v>
      </c>
      <c r="L254" s="41">
        <f t="shared" si="68"/>
        <v>0</v>
      </c>
      <c r="M254" s="41">
        <f t="shared" si="69"/>
        <v>0</v>
      </c>
      <c r="N254" s="41">
        <f t="shared" si="70"/>
        <v>0</v>
      </c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:36" ht="13.5" customHeight="1" x14ac:dyDescent="0.25">
      <c r="B255" s="76" t="s">
        <v>43</v>
      </c>
      <c r="C255" s="20">
        <f t="shared" si="71"/>
        <v>0</v>
      </c>
      <c r="D255" s="41">
        <f t="shared" si="60"/>
        <v>0</v>
      </c>
      <c r="E255" s="41">
        <f t="shared" si="61"/>
        <v>0</v>
      </c>
      <c r="F255" s="41">
        <f t="shared" si="62"/>
        <v>0</v>
      </c>
      <c r="G255" s="41">
        <f t="shared" si="63"/>
        <v>0</v>
      </c>
      <c r="H255" s="41">
        <f t="shared" si="64"/>
        <v>1</v>
      </c>
      <c r="I255" s="41">
        <f t="shared" si="65"/>
        <v>1</v>
      </c>
      <c r="J255" s="41">
        <f t="shared" si="66"/>
        <v>0</v>
      </c>
      <c r="K255" s="41">
        <f t="shared" si="67"/>
        <v>0</v>
      </c>
      <c r="L255" s="41">
        <f t="shared" si="68"/>
        <v>0</v>
      </c>
      <c r="M255" s="41">
        <f t="shared" si="69"/>
        <v>0</v>
      </c>
      <c r="N255" s="41">
        <f t="shared" si="70"/>
        <v>0</v>
      </c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:36" ht="13.5" customHeight="1" thickBot="1" x14ac:dyDescent="0.3">
      <c r="B256" s="85" t="s">
        <v>44</v>
      </c>
      <c r="C256" s="20">
        <f t="shared" si="71"/>
        <v>0</v>
      </c>
      <c r="D256" s="41">
        <f t="shared" si="60"/>
        <v>0</v>
      </c>
      <c r="E256" s="41">
        <f t="shared" si="61"/>
        <v>0</v>
      </c>
      <c r="F256" s="41">
        <f t="shared" si="62"/>
        <v>0</v>
      </c>
      <c r="G256" s="41">
        <f t="shared" si="63"/>
        <v>0</v>
      </c>
      <c r="H256" s="41">
        <f t="shared" si="64"/>
        <v>1</v>
      </c>
      <c r="I256" s="41">
        <f t="shared" si="65"/>
        <v>1</v>
      </c>
      <c r="J256" s="41">
        <f t="shared" si="66"/>
        <v>0</v>
      </c>
      <c r="K256" s="41">
        <f t="shared" si="67"/>
        <v>0</v>
      </c>
      <c r="L256" s="41">
        <f t="shared" si="68"/>
        <v>0</v>
      </c>
      <c r="M256" s="41">
        <f t="shared" si="69"/>
        <v>0</v>
      </c>
      <c r="N256" s="41">
        <f t="shared" si="70"/>
        <v>0</v>
      </c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:36" ht="13.5" customHeight="1" thickTop="1" thickBot="1" x14ac:dyDescent="0.3">
      <c r="B257" s="52" t="s">
        <v>62</v>
      </c>
      <c r="C257" s="53">
        <f t="shared" ref="C257:N257" si="72">SUM(C233:C256)</f>
        <v>2</v>
      </c>
      <c r="D257" s="53">
        <f t="shared" si="72"/>
        <v>0</v>
      </c>
      <c r="E257" s="53">
        <f t="shared" si="72"/>
        <v>1</v>
      </c>
      <c r="F257" s="53">
        <f t="shared" si="72"/>
        <v>0</v>
      </c>
      <c r="G257" s="53">
        <f t="shared" si="72"/>
        <v>13</v>
      </c>
      <c r="H257" s="53">
        <f t="shared" si="72"/>
        <v>43</v>
      </c>
      <c r="I257" s="53">
        <f t="shared" si="72"/>
        <v>148</v>
      </c>
      <c r="J257" s="53">
        <f t="shared" si="72"/>
        <v>45</v>
      </c>
      <c r="K257" s="53">
        <f t="shared" si="72"/>
        <v>3</v>
      </c>
      <c r="L257" s="53">
        <f t="shared" si="72"/>
        <v>1</v>
      </c>
      <c r="M257" s="53">
        <f t="shared" si="72"/>
        <v>0</v>
      </c>
      <c r="N257" s="53">
        <f t="shared" si="72"/>
        <v>0</v>
      </c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:36" ht="13.5" customHeight="1" thickTop="1" x14ac:dyDescent="0.25">
      <c r="B258" s="16" t="s">
        <v>5</v>
      </c>
      <c r="C258" s="62">
        <f>C257/N260</f>
        <v>7.8125E-3</v>
      </c>
      <c r="D258" s="62">
        <f>D257/N260</f>
        <v>0</v>
      </c>
      <c r="E258" s="62">
        <f>E257/N260</f>
        <v>3.90625E-3</v>
      </c>
      <c r="F258" s="62">
        <f>F257/N260</f>
        <v>0</v>
      </c>
      <c r="G258" s="62">
        <f>G257/N260</f>
        <v>5.078125E-2</v>
      </c>
      <c r="H258" s="62">
        <f>H257/N260</f>
        <v>0.16796875</v>
      </c>
      <c r="I258" s="62">
        <f>I257/N260</f>
        <v>0.578125</v>
      </c>
      <c r="J258" s="62">
        <f>J257/N260</f>
        <v>0.17578125</v>
      </c>
      <c r="K258" s="62">
        <f>K257/N260</f>
        <v>1.171875E-2</v>
      </c>
      <c r="L258" s="62">
        <f>L257/N260</f>
        <v>3.90625E-3</v>
      </c>
      <c r="M258" s="62">
        <f>M257/N260</f>
        <v>0</v>
      </c>
      <c r="N258" s="62">
        <f>N257/N260</f>
        <v>0</v>
      </c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:36" ht="13.5" customHeight="1" thickBot="1" x14ac:dyDescent="0.3">
      <c r="B259" s="88" t="s">
        <v>63</v>
      </c>
      <c r="C259" s="63">
        <f t="shared" ref="C259:N259" si="73">C257/24</f>
        <v>8.3333333333333329E-2</v>
      </c>
      <c r="D259" s="63">
        <f t="shared" si="73"/>
        <v>0</v>
      </c>
      <c r="E259" s="63">
        <f t="shared" si="73"/>
        <v>4.1666666666666664E-2</v>
      </c>
      <c r="F259" s="63">
        <f t="shared" si="73"/>
        <v>0</v>
      </c>
      <c r="G259" s="63">
        <f t="shared" si="73"/>
        <v>0.54166666666666663</v>
      </c>
      <c r="H259" s="63">
        <f t="shared" si="73"/>
        <v>1.7916666666666667</v>
      </c>
      <c r="I259" s="63">
        <f t="shared" si="73"/>
        <v>6.166666666666667</v>
      </c>
      <c r="J259" s="63">
        <f t="shared" si="73"/>
        <v>1.875</v>
      </c>
      <c r="K259" s="63">
        <f t="shared" si="73"/>
        <v>0.125</v>
      </c>
      <c r="L259" s="63">
        <f t="shared" si="73"/>
        <v>4.1666666666666664E-2</v>
      </c>
      <c r="M259" s="63">
        <f t="shared" si="73"/>
        <v>0</v>
      </c>
      <c r="N259" s="63">
        <f t="shared" si="73"/>
        <v>0</v>
      </c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:36" ht="13.8" thickTop="1" thickBot="1" x14ac:dyDescent="0.3">
      <c r="B260" s="64"/>
      <c r="C260" s="64"/>
      <c r="D260" s="64"/>
      <c r="E260" s="64"/>
      <c r="L260" s="65" t="s">
        <v>53</v>
      </c>
      <c r="M260" s="66"/>
      <c r="N260" s="67">
        <f>SUM(C233:N256)</f>
        <v>256</v>
      </c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:36" ht="4.5" customHeight="1" thickTop="1" x14ac:dyDescent="0.25">
      <c r="L261" s="3"/>
      <c r="M261" s="3"/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:36" ht="3.75" customHeight="1" x14ac:dyDescent="0.25">
      <c r="L262" s="3"/>
      <c r="M262" s="3"/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:36" ht="13.8" x14ac:dyDescent="0.25">
      <c r="B263" s="57" t="s">
        <v>64</v>
      </c>
      <c r="L263" s="3"/>
      <c r="M263" s="3"/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:36" x14ac:dyDescent="0.25">
      <c r="L264" s="3"/>
      <c r="M264" s="3"/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:36" x14ac:dyDescent="0.25">
      <c r="L265" s="3"/>
      <c r="M265" s="3"/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:36" x14ac:dyDescent="0.25">
      <c r="L266" s="3"/>
      <c r="M266" s="3"/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:36" x14ac:dyDescent="0.25">
      <c r="L267" s="3"/>
      <c r="M267" s="3"/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:36" x14ac:dyDescent="0.25">
      <c r="L268" s="3"/>
      <c r="M268" s="3"/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:36" x14ac:dyDescent="0.25">
      <c r="L269" s="3"/>
      <c r="M269" s="3"/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:36" x14ac:dyDescent="0.25">
      <c r="L270" s="3"/>
      <c r="M270" s="3"/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:36" x14ac:dyDescent="0.25">
      <c r="L271" s="3"/>
      <c r="M271" s="3"/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:36" x14ac:dyDescent="0.25">
      <c r="L272" s="3"/>
      <c r="M272" s="3"/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:36" x14ac:dyDescent="0.25">
      <c r="L273" s="3"/>
      <c r="M273" s="3"/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:36" x14ac:dyDescent="0.25">
      <c r="L274" s="3"/>
      <c r="M274" s="3"/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:36" ht="12.75" customHeight="1" x14ac:dyDescent="0.25">
      <c r="L275" s="3"/>
      <c r="M275" s="3"/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:36" ht="12.75" customHeight="1" x14ac:dyDescent="0.25">
      <c r="L276" s="3"/>
      <c r="M276" s="3"/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:36" ht="12.75" customHeight="1" x14ac:dyDescent="0.25">
      <c r="L277" s="3"/>
      <c r="M277" s="3"/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:36" ht="12.75" customHeight="1" x14ac:dyDescent="0.25">
      <c r="L278" s="3"/>
      <c r="M278" s="3"/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:36" ht="12.75" customHeight="1" x14ac:dyDescent="0.25">
      <c r="L279" s="3"/>
      <c r="M279" s="3"/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:36" ht="12.75" customHeight="1" x14ac:dyDescent="0.25">
      <c r="L280" s="3"/>
      <c r="M280" s="3"/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:36" ht="12.75" customHeight="1" x14ac:dyDescent="0.25">
      <c r="L281" s="3"/>
      <c r="M281" s="3"/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:36" ht="3.75" customHeight="1" x14ac:dyDescent="0.25">
      <c r="L282" s="3"/>
      <c r="M282" s="3"/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:36" ht="4.5" customHeight="1" x14ac:dyDescent="0.25">
      <c r="L283" s="3"/>
      <c r="M283" s="3"/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:36" ht="12.75" customHeight="1" x14ac:dyDescent="0.25">
      <c r="L284" s="3"/>
      <c r="M284" s="3"/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:36" ht="12.75" customHeight="1" x14ac:dyDescent="0.25">
      <c r="L285" s="3"/>
      <c r="M285" s="3"/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:36" ht="12.75" customHeight="1" x14ac:dyDescent="0.25">
      <c r="L286" s="3"/>
      <c r="M286" s="3"/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:36" ht="12.75" customHeight="1" x14ac:dyDescent="0.25">
      <c r="B287" s="57" t="s">
        <v>61</v>
      </c>
      <c r="G287" s="373">
        <f>AC4</f>
        <v>43725</v>
      </c>
      <c r="H287" s="373"/>
      <c r="I287" s="373"/>
      <c r="J287" s="373"/>
      <c r="L287" s="3"/>
      <c r="M287" s="3"/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:36" ht="12.75" customHeight="1" thickBot="1" x14ac:dyDescent="0.3">
      <c r="L288" s="3"/>
      <c r="M288" s="3"/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:36" ht="13.5" customHeight="1" thickTop="1" x14ac:dyDescent="0.25">
      <c r="B289" s="73">
        <f>G287</f>
        <v>43725</v>
      </c>
      <c r="C289" s="367" t="str">
        <f t="shared" ref="C289:N289" si="74">C231</f>
        <v>de 0 à 30</v>
      </c>
      <c r="D289" s="365" t="str">
        <f t="shared" si="74"/>
        <v>de 30 à 40</v>
      </c>
      <c r="E289" s="365" t="str">
        <f t="shared" si="74"/>
        <v>de 40 à 50</v>
      </c>
      <c r="F289" s="365" t="str">
        <f t="shared" si="74"/>
        <v>de 50 à 60</v>
      </c>
      <c r="G289" s="365" t="str">
        <f t="shared" si="74"/>
        <v>de 60 à 70</v>
      </c>
      <c r="H289" s="365" t="str">
        <f t="shared" si="74"/>
        <v>de 70 à 80</v>
      </c>
      <c r="I289" s="365" t="str">
        <f t="shared" si="74"/>
        <v>de 80 à 90</v>
      </c>
      <c r="J289" s="365" t="str">
        <f t="shared" si="74"/>
        <v>de 90 à 100</v>
      </c>
      <c r="K289" s="365" t="str">
        <f t="shared" si="74"/>
        <v>de 100 à 110</v>
      </c>
      <c r="L289" s="365" t="str">
        <f t="shared" si="74"/>
        <v>de 110 à 120</v>
      </c>
      <c r="M289" s="365" t="str">
        <f t="shared" si="74"/>
        <v>de 120 à 130</v>
      </c>
      <c r="N289" s="365" t="str">
        <f t="shared" si="74"/>
        <v>plus de 150</v>
      </c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:36" ht="13.5" customHeight="1" thickBot="1" x14ac:dyDescent="0.3">
      <c r="B290" s="25"/>
      <c r="C290" s="368"/>
      <c r="D290" s="366"/>
      <c r="E290" s="376"/>
      <c r="F290" s="366"/>
      <c r="G290" s="366"/>
      <c r="H290" s="366"/>
      <c r="I290" s="366"/>
      <c r="J290" s="366"/>
      <c r="K290" s="366"/>
      <c r="L290" s="366"/>
      <c r="M290" s="366"/>
      <c r="N290" s="366"/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:36" ht="13.5" customHeight="1" thickTop="1" x14ac:dyDescent="0.25">
      <c r="B291" s="16" t="s">
        <v>21</v>
      </c>
      <c r="C291" s="20">
        <f>X125</f>
        <v>0</v>
      </c>
      <c r="D291" s="41">
        <f t="shared" ref="D291:D314" si="75">Y125</f>
        <v>0</v>
      </c>
      <c r="E291" s="41">
        <f t="shared" ref="E291:E314" si="76">Z125</f>
        <v>0</v>
      </c>
      <c r="F291" s="41">
        <f t="shared" ref="F291:F314" si="77">AA125</f>
        <v>0</v>
      </c>
      <c r="G291" s="41">
        <f t="shared" ref="G291:G314" si="78">AB125</f>
        <v>0</v>
      </c>
      <c r="H291" s="41">
        <f t="shared" ref="H291:H314" si="79">AC125</f>
        <v>0</v>
      </c>
      <c r="I291" s="41">
        <f t="shared" ref="I291:I314" si="80">AD125</f>
        <v>1</v>
      </c>
      <c r="J291" s="41">
        <f t="shared" ref="J291:J314" si="81">AE125</f>
        <v>0</v>
      </c>
      <c r="K291" s="41">
        <f t="shared" ref="K291:K314" si="82">AF125</f>
        <v>0</v>
      </c>
      <c r="L291" s="41">
        <f t="shared" ref="L291:L314" si="83">AG125</f>
        <v>0</v>
      </c>
      <c r="M291" s="41">
        <f t="shared" ref="M291:M314" si="84">AH125</f>
        <v>0</v>
      </c>
      <c r="N291" s="41">
        <f t="shared" ref="N291:N314" si="85">AI125</f>
        <v>0</v>
      </c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:36" ht="13.5" customHeight="1" x14ac:dyDescent="0.25">
      <c r="B292" s="16" t="s">
        <v>22</v>
      </c>
      <c r="C292" s="20">
        <f t="shared" ref="C292:C314" si="86">X126</f>
        <v>0</v>
      </c>
      <c r="D292" s="41">
        <f t="shared" si="75"/>
        <v>0</v>
      </c>
      <c r="E292" s="41">
        <f t="shared" si="76"/>
        <v>0</v>
      </c>
      <c r="F292" s="41">
        <f t="shared" si="77"/>
        <v>0</v>
      </c>
      <c r="G292" s="41">
        <f t="shared" si="78"/>
        <v>0</v>
      </c>
      <c r="H292" s="41">
        <f t="shared" si="79"/>
        <v>0</v>
      </c>
      <c r="I292" s="41">
        <f t="shared" si="80"/>
        <v>0</v>
      </c>
      <c r="J292" s="41">
        <f t="shared" si="81"/>
        <v>2</v>
      </c>
      <c r="K292" s="41">
        <f t="shared" si="82"/>
        <v>0</v>
      </c>
      <c r="L292" s="41">
        <f t="shared" si="83"/>
        <v>0</v>
      </c>
      <c r="M292" s="41">
        <f t="shared" si="84"/>
        <v>0</v>
      </c>
      <c r="N292" s="41">
        <f t="shared" si="85"/>
        <v>0</v>
      </c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:36" ht="13.5" customHeight="1" x14ac:dyDescent="0.25">
      <c r="B293" s="16" t="s">
        <v>23</v>
      </c>
      <c r="C293" s="20">
        <f t="shared" si="86"/>
        <v>0</v>
      </c>
      <c r="D293" s="41">
        <f t="shared" si="75"/>
        <v>0</v>
      </c>
      <c r="E293" s="41">
        <f t="shared" si="76"/>
        <v>0</v>
      </c>
      <c r="F293" s="41">
        <f t="shared" si="77"/>
        <v>0</v>
      </c>
      <c r="G293" s="41">
        <f t="shared" si="78"/>
        <v>0</v>
      </c>
      <c r="H293" s="41">
        <f t="shared" si="79"/>
        <v>0</v>
      </c>
      <c r="I293" s="41">
        <f t="shared" si="80"/>
        <v>1</v>
      </c>
      <c r="J293" s="41">
        <f t="shared" si="81"/>
        <v>0</v>
      </c>
      <c r="K293" s="41">
        <f t="shared" si="82"/>
        <v>0</v>
      </c>
      <c r="L293" s="41">
        <f t="shared" si="83"/>
        <v>0</v>
      </c>
      <c r="M293" s="41">
        <f t="shared" si="84"/>
        <v>0</v>
      </c>
      <c r="N293" s="41">
        <f t="shared" si="85"/>
        <v>0</v>
      </c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:36" ht="13.5" customHeight="1" x14ac:dyDescent="0.25">
      <c r="B294" s="16" t="s">
        <v>24</v>
      </c>
      <c r="C294" s="20">
        <f t="shared" si="86"/>
        <v>0</v>
      </c>
      <c r="D294" s="41">
        <f t="shared" si="75"/>
        <v>0</v>
      </c>
      <c r="E294" s="41">
        <f t="shared" si="76"/>
        <v>0</v>
      </c>
      <c r="F294" s="41">
        <f t="shared" si="77"/>
        <v>1</v>
      </c>
      <c r="G294" s="41">
        <f t="shared" si="78"/>
        <v>1</v>
      </c>
      <c r="H294" s="41">
        <f t="shared" si="79"/>
        <v>0</v>
      </c>
      <c r="I294" s="41">
        <f t="shared" si="80"/>
        <v>0</v>
      </c>
      <c r="J294" s="41">
        <f t="shared" si="81"/>
        <v>0</v>
      </c>
      <c r="K294" s="41">
        <f t="shared" si="82"/>
        <v>0</v>
      </c>
      <c r="L294" s="41">
        <f t="shared" si="83"/>
        <v>0</v>
      </c>
      <c r="M294" s="41">
        <f t="shared" si="84"/>
        <v>0</v>
      </c>
      <c r="N294" s="41">
        <f t="shared" si="85"/>
        <v>0</v>
      </c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:36" ht="13.5" customHeight="1" x14ac:dyDescent="0.25">
      <c r="B295" s="16" t="s">
        <v>25</v>
      </c>
      <c r="C295" s="20">
        <f t="shared" si="86"/>
        <v>0</v>
      </c>
      <c r="D295" s="41">
        <f t="shared" si="75"/>
        <v>0</v>
      </c>
      <c r="E295" s="41">
        <f t="shared" si="76"/>
        <v>0</v>
      </c>
      <c r="F295" s="41">
        <f t="shared" si="77"/>
        <v>0</v>
      </c>
      <c r="G295" s="41">
        <f t="shared" si="78"/>
        <v>0</v>
      </c>
      <c r="H295" s="41">
        <f t="shared" si="79"/>
        <v>1</v>
      </c>
      <c r="I295" s="41">
        <f t="shared" si="80"/>
        <v>1</v>
      </c>
      <c r="J295" s="41">
        <f t="shared" si="81"/>
        <v>0</v>
      </c>
      <c r="K295" s="41">
        <f t="shared" si="82"/>
        <v>0</v>
      </c>
      <c r="L295" s="41">
        <f t="shared" si="83"/>
        <v>0</v>
      </c>
      <c r="M295" s="41">
        <f t="shared" si="84"/>
        <v>0</v>
      </c>
      <c r="N295" s="41">
        <f t="shared" si="85"/>
        <v>0</v>
      </c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:36" ht="13.5" customHeight="1" x14ac:dyDescent="0.25">
      <c r="B296" s="16" t="s">
        <v>26</v>
      </c>
      <c r="C296" s="20">
        <f t="shared" si="86"/>
        <v>0</v>
      </c>
      <c r="D296" s="41">
        <f t="shared" si="75"/>
        <v>0</v>
      </c>
      <c r="E296" s="41">
        <f t="shared" si="76"/>
        <v>0</v>
      </c>
      <c r="F296" s="41">
        <f t="shared" si="77"/>
        <v>0</v>
      </c>
      <c r="G296" s="41">
        <f t="shared" si="78"/>
        <v>3</v>
      </c>
      <c r="H296" s="41">
        <f t="shared" si="79"/>
        <v>2</v>
      </c>
      <c r="I296" s="41">
        <f t="shared" si="80"/>
        <v>3</v>
      </c>
      <c r="J296" s="41">
        <f t="shared" si="81"/>
        <v>1</v>
      </c>
      <c r="K296" s="41">
        <f t="shared" si="82"/>
        <v>0</v>
      </c>
      <c r="L296" s="41">
        <f t="shared" si="83"/>
        <v>0</v>
      </c>
      <c r="M296" s="41">
        <f t="shared" si="84"/>
        <v>0</v>
      </c>
      <c r="N296" s="41">
        <f t="shared" si="85"/>
        <v>0</v>
      </c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:36" ht="13.5" customHeight="1" x14ac:dyDescent="0.25">
      <c r="B297" s="16" t="s">
        <v>27</v>
      </c>
      <c r="C297" s="20">
        <f t="shared" si="86"/>
        <v>0</v>
      </c>
      <c r="D297" s="41">
        <f t="shared" si="75"/>
        <v>0</v>
      </c>
      <c r="E297" s="41">
        <f t="shared" si="76"/>
        <v>0</v>
      </c>
      <c r="F297" s="41">
        <f t="shared" si="77"/>
        <v>0</v>
      </c>
      <c r="G297" s="41">
        <f t="shared" si="78"/>
        <v>0</v>
      </c>
      <c r="H297" s="41">
        <f t="shared" si="79"/>
        <v>0</v>
      </c>
      <c r="I297" s="41">
        <f t="shared" si="80"/>
        <v>5</v>
      </c>
      <c r="J297" s="41">
        <f t="shared" si="81"/>
        <v>1</v>
      </c>
      <c r="K297" s="41">
        <f t="shared" si="82"/>
        <v>0</v>
      </c>
      <c r="L297" s="41">
        <f t="shared" si="83"/>
        <v>1</v>
      </c>
      <c r="M297" s="41">
        <f t="shared" si="84"/>
        <v>0</v>
      </c>
      <c r="N297" s="41">
        <f t="shared" si="85"/>
        <v>0</v>
      </c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:36" ht="13.5" customHeight="1" x14ac:dyDescent="0.25">
      <c r="B298" s="16" t="s">
        <v>28</v>
      </c>
      <c r="C298" s="20">
        <f t="shared" si="86"/>
        <v>0</v>
      </c>
      <c r="D298" s="41">
        <f t="shared" si="75"/>
        <v>0</v>
      </c>
      <c r="E298" s="41">
        <f t="shared" si="76"/>
        <v>0</v>
      </c>
      <c r="F298" s="41">
        <f t="shared" si="77"/>
        <v>0</v>
      </c>
      <c r="G298" s="41">
        <f t="shared" si="78"/>
        <v>1</v>
      </c>
      <c r="H298" s="41">
        <f t="shared" si="79"/>
        <v>7</v>
      </c>
      <c r="I298" s="41">
        <f t="shared" si="80"/>
        <v>14</v>
      </c>
      <c r="J298" s="41">
        <f t="shared" si="81"/>
        <v>2</v>
      </c>
      <c r="K298" s="41">
        <f t="shared" si="82"/>
        <v>0</v>
      </c>
      <c r="L298" s="41">
        <f t="shared" si="83"/>
        <v>0</v>
      </c>
      <c r="M298" s="41">
        <f t="shared" si="84"/>
        <v>0</v>
      </c>
      <c r="N298" s="41">
        <f t="shared" si="85"/>
        <v>0</v>
      </c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:36" ht="13.5" customHeight="1" x14ac:dyDescent="0.25">
      <c r="B299" s="16" t="s">
        <v>29</v>
      </c>
      <c r="C299" s="20">
        <f t="shared" si="86"/>
        <v>0</v>
      </c>
      <c r="D299" s="41">
        <f t="shared" si="75"/>
        <v>0</v>
      </c>
      <c r="E299" s="41">
        <f t="shared" si="76"/>
        <v>0</v>
      </c>
      <c r="F299" s="41">
        <f t="shared" si="77"/>
        <v>0</v>
      </c>
      <c r="G299" s="41">
        <f t="shared" si="78"/>
        <v>0</v>
      </c>
      <c r="H299" s="41">
        <f t="shared" si="79"/>
        <v>4</v>
      </c>
      <c r="I299" s="41">
        <f t="shared" si="80"/>
        <v>9</v>
      </c>
      <c r="J299" s="41">
        <f t="shared" si="81"/>
        <v>6</v>
      </c>
      <c r="K299" s="41">
        <f t="shared" si="82"/>
        <v>0</v>
      </c>
      <c r="L299" s="41">
        <f t="shared" si="83"/>
        <v>0</v>
      </c>
      <c r="M299" s="41">
        <f t="shared" si="84"/>
        <v>0</v>
      </c>
      <c r="N299" s="41">
        <f t="shared" si="85"/>
        <v>0</v>
      </c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:36" ht="13.5" customHeight="1" x14ac:dyDescent="0.25">
      <c r="B300" s="16" t="s">
        <v>30</v>
      </c>
      <c r="C300" s="20">
        <f t="shared" si="86"/>
        <v>0</v>
      </c>
      <c r="D300" s="41">
        <f t="shared" si="75"/>
        <v>0</v>
      </c>
      <c r="E300" s="41">
        <f t="shared" si="76"/>
        <v>0</v>
      </c>
      <c r="F300" s="41">
        <f t="shared" si="77"/>
        <v>0</v>
      </c>
      <c r="G300" s="41">
        <f t="shared" si="78"/>
        <v>0</v>
      </c>
      <c r="H300" s="41">
        <f t="shared" si="79"/>
        <v>2</v>
      </c>
      <c r="I300" s="41">
        <f t="shared" si="80"/>
        <v>11</v>
      </c>
      <c r="J300" s="41">
        <f t="shared" si="81"/>
        <v>2</v>
      </c>
      <c r="K300" s="41">
        <f t="shared" si="82"/>
        <v>0</v>
      </c>
      <c r="L300" s="41">
        <f t="shared" si="83"/>
        <v>0</v>
      </c>
      <c r="M300" s="41">
        <f t="shared" si="84"/>
        <v>0</v>
      </c>
      <c r="N300" s="41">
        <f t="shared" si="85"/>
        <v>0</v>
      </c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:36" ht="13.5" customHeight="1" x14ac:dyDescent="0.25">
      <c r="B301" s="16" t="s">
        <v>31</v>
      </c>
      <c r="C301" s="20">
        <f t="shared" si="86"/>
        <v>0</v>
      </c>
      <c r="D301" s="41">
        <f t="shared" si="75"/>
        <v>0</v>
      </c>
      <c r="E301" s="41">
        <f t="shared" si="76"/>
        <v>0</v>
      </c>
      <c r="F301" s="41">
        <f t="shared" si="77"/>
        <v>0</v>
      </c>
      <c r="G301" s="41">
        <f t="shared" si="78"/>
        <v>1</v>
      </c>
      <c r="H301" s="41">
        <f t="shared" si="79"/>
        <v>5</v>
      </c>
      <c r="I301" s="41">
        <f t="shared" si="80"/>
        <v>8</v>
      </c>
      <c r="J301" s="41">
        <f t="shared" si="81"/>
        <v>2</v>
      </c>
      <c r="K301" s="41">
        <f t="shared" si="82"/>
        <v>1</v>
      </c>
      <c r="L301" s="41">
        <f t="shared" si="83"/>
        <v>1</v>
      </c>
      <c r="M301" s="41">
        <f t="shared" si="84"/>
        <v>0</v>
      </c>
      <c r="N301" s="41">
        <f t="shared" si="85"/>
        <v>0</v>
      </c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:36" ht="13.5" customHeight="1" x14ac:dyDescent="0.25">
      <c r="B302" s="16" t="s">
        <v>32</v>
      </c>
      <c r="C302" s="20">
        <f t="shared" si="86"/>
        <v>0</v>
      </c>
      <c r="D302" s="41">
        <f t="shared" si="75"/>
        <v>0</v>
      </c>
      <c r="E302" s="41">
        <f t="shared" si="76"/>
        <v>0</v>
      </c>
      <c r="F302" s="41">
        <f t="shared" si="77"/>
        <v>0</v>
      </c>
      <c r="G302" s="41">
        <f t="shared" si="78"/>
        <v>1</v>
      </c>
      <c r="H302" s="41">
        <f t="shared" si="79"/>
        <v>4</v>
      </c>
      <c r="I302" s="41">
        <f t="shared" si="80"/>
        <v>10</v>
      </c>
      <c r="J302" s="41">
        <f t="shared" si="81"/>
        <v>3</v>
      </c>
      <c r="K302" s="41">
        <f t="shared" si="82"/>
        <v>0</v>
      </c>
      <c r="L302" s="41">
        <f t="shared" si="83"/>
        <v>0</v>
      </c>
      <c r="M302" s="41">
        <f t="shared" si="84"/>
        <v>0</v>
      </c>
      <c r="N302" s="41">
        <f t="shared" si="85"/>
        <v>0</v>
      </c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:36" ht="13.5" customHeight="1" x14ac:dyDescent="0.25">
      <c r="B303" s="16" t="s">
        <v>33</v>
      </c>
      <c r="C303" s="20">
        <f t="shared" si="86"/>
        <v>0</v>
      </c>
      <c r="D303" s="41">
        <f t="shared" si="75"/>
        <v>0</v>
      </c>
      <c r="E303" s="41">
        <f t="shared" si="76"/>
        <v>0</v>
      </c>
      <c r="F303" s="41">
        <f t="shared" si="77"/>
        <v>0</v>
      </c>
      <c r="G303" s="41">
        <f t="shared" si="78"/>
        <v>2</v>
      </c>
      <c r="H303" s="41">
        <f t="shared" si="79"/>
        <v>3</v>
      </c>
      <c r="I303" s="41">
        <f t="shared" si="80"/>
        <v>15</v>
      </c>
      <c r="J303" s="41">
        <f t="shared" si="81"/>
        <v>3</v>
      </c>
      <c r="K303" s="41">
        <f t="shared" si="82"/>
        <v>0</v>
      </c>
      <c r="L303" s="41">
        <f t="shared" si="83"/>
        <v>0</v>
      </c>
      <c r="M303" s="41">
        <f t="shared" si="84"/>
        <v>0</v>
      </c>
      <c r="N303" s="41">
        <f t="shared" si="85"/>
        <v>0</v>
      </c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:36" ht="13.5" customHeight="1" x14ac:dyDescent="0.25">
      <c r="B304" s="16" t="s">
        <v>34</v>
      </c>
      <c r="C304" s="20">
        <f t="shared" si="86"/>
        <v>0</v>
      </c>
      <c r="D304" s="41">
        <f t="shared" si="75"/>
        <v>0</v>
      </c>
      <c r="E304" s="41">
        <f t="shared" si="76"/>
        <v>0</v>
      </c>
      <c r="F304" s="41">
        <f t="shared" si="77"/>
        <v>0</v>
      </c>
      <c r="G304" s="41">
        <f t="shared" si="78"/>
        <v>1</v>
      </c>
      <c r="H304" s="41">
        <f t="shared" si="79"/>
        <v>6</v>
      </c>
      <c r="I304" s="41">
        <f t="shared" si="80"/>
        <v>12</v>
      </c>
      <c r="J304" s="41">
        <f t="shared" si="81"/>
        <v>0</v>
      </c>
      <c r="K304" s="41">
        <f t="shared" si="82"/>
        <v>0</v>
      </c>
      <c r="L304" s="41">
        <f t="shared" si="83"/>
        <v>0</v>
      </c>
      <c r="M304" s="41">
        <f t="shared" si="84"/>
        <v>0</v>
      </c>
      <c r="N304" s="41">
        <f t="shared" si="85"/>
        <v>0</v>
      </c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:36" ht="13.5" customHeight="1" x14ac:dyDescent="0.25">
      <c r="B305" s="16" t="s">
        <v>35</v>
      </c>
      <c r="C305" s="20">
        <f t="shared" si="86"/>
        <v>0</v>
      </c>
      <c r="D305" s="41">
        <f t="shared" si="75"/>
        <v>0</v>
      </c>
      <c r="E305" s="41">
        <f t="shared" si="76"/>
        <v>0</v>
      </c>
      <c r="F305" s="41">
        <f t="shared" si="77"/>
        <v>0</v>
      </c>
      <c r="G305" s="41">
        <f t="shared" si="78"/>
        <v>1</v>
      </c>
      <c r="H305" s="41">
        <f t="shared" si="79"/>
        <v>5</v>
      </c>
      <c r="I305" s="41">
        <f t="shared" si="80"/>
        <v>7</v>
      </c>
      <c r="J305" s="41">
        <f t="shared" si="81"/>
        <v>4</v>
      </c>
      <c r="K305" s="41">
        <f t="shared" si="82"/>
        <v>0</v>
      </c>
      <c r="L305" s="41">
        <f t="shared" si="83"/>
        <v>0</v>
      </c>
      <c r="M305" s="41">
        <f t="shared" si="84"/>
        <v>0</v>
      </c>
      <c r="N305" s="41">
        <f t="shared" si="85"/>
        <v>0</v>
      </c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:36" ht="13.5" customHeight="1" x14ac:dyDescent="0.25">
      <c r="B306" s="16" t="s">
        <v>36</v>
      </c>
      <c r="C306" s="20">
        <f t="shared" si="86"/>
        <v>0</v>
      </c>
      <c r="D306" s="41">
        <f t="shared" si="75"/>
        <v>0</v>
      </c>
      <c r="E306" s="41">
        <f t="shared" si="76"/>
        <v>0</v>
      </c>
      <c r="F306" s="41">
        <f t="shared" si="77"/>
        <v>0</v>
      </c>
      <c r="G306" s="41">
        <f t="shared" si="78"/>
        <v>1</v>
      </c>
      <c r="H306" s="41">
        <f t="shared" si="79"/>
        <v>4</v>
      </c>
      <c r="I306" s="41">
        <f t="shared" si="80"/>
        <v>13</v>
      </c>
      <c r="J306" s="41">
        <f t="shared" si="81"/>
        <v>2</v>
      </c>
      <c r="K306" s="41">
        <f t="shared" si="82"/>
        <v>0</v>
      </c>
      <c r="L306" s="41">
        <f t="shared" si="83"/>
        <v>0</v>
      </c>
      <c r="M306" s="41">
        <f t="shared" si="84"/>
        <v>0</v>
      </c>
      <c r="N306" s="41">
        <f t="shared" si="85"/>
        <v>0</v>
      </c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:36" ht="13.5" customHeight="1" x14ac:dyDescent="0.25">
      <c r="B307" s="16" t="s">
        <v>37</v>
      </c>
      <c r="C307" s="20">
        <f t="shared" si="86"/>
        <v>0</v>
      </c>
      <c r="D307" s="41">
        <f t="shared" si="75"/>
        <v>0</v>
      </c>
      <c r="E307" s="41">
        <f t="shared" si="76"/>
        <v>0</v>
      </c>
      <c r="F307" s="41">
        <f t="shared" si="77"/>
        <v>0</v>
      </c>
      <c r="G307" s="41">
        <f t="shared" si="78"/>
        <v>0</v>
      </c>
      <c r="H307" s="41">
        <f t="shared" si="79"/>
        <v>5</v>
      </c>
      <c r="I307" s="41">
        <f t="shared" si="80"/>
        <v>15</v>
      </c>
      <c r="J307" s="41">
        <f t="shared" si="81"/>
        <v>3</v>
      </c>
      <c r="K307" s="41">
        <f t="shared" si="82"/>
        <v>0</v>
      </c>
      <c r="L307" s="41">
        <f t="shared" si="83"/>
        <v>0</v>
      </c>
      <c r="M307" s="41">
        <f t="shared" si="84"/>
        <v>0</v>
      </c>
      <c r="N307" s="41">
        <f t="shared" si="85"/>
        <v>0</v>
      </c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:36" ht="13.5" customHeight="1" x14ac:dyDescent="0.25">
      <c r="B308" s="16" t="s">
        <v>38</v>
      </c>
      <c r="C308" s="20">
        <f t="shared" si="86"/>
        <v>0</v>
      </c>
      <c r="D308" s="41">
        <f t="shared" si="75"/>
        <v>0</v>
      </c>
      <c r="E308" s="41">
        <f t="shared" si="76"/>
        <v>0</v>
      </c>
      <c r="F308" s="41">
        <f t="shared" si="77"/>
        <v>1</v>
      </c>
      <c r="G308" s="41">
        <f t="shared" si="78"/>
        <v>0</v>
      </c>
      <c r="H308" s="41">
        <f t="shared" si="79"/>
        <v>4</v>
      </c>
      <c r="I308" s="41">
        <f t="shared" si="80"/>
        <v>10</v>
      </c>
      <c r="J308" s="41">
        <f t="shared" si="81"/>
        <v>1</v>
      </c>
      <c r="K308" s="41">
        <f t="shared" si="82"/>
        <v>0</v>
      </c>
      <c r="L308" s="41">
        <f t="shared" si="83"/>
        <v>0</v>
      </c>
      <c r="M308" s="41">
        <f t="shared" si="84"/>
        <v>0</v>
      </c>
      <c r="N308" s="41">
        <f t="shared" si="85"/>
        <v>0</v>
      </c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:36" ht="13.5" customHeight="1" x14ac:dyDescent="0.25">
      <c r="B309" s="16" t="s">
        <v>39</v>
      </c>
      <c r="C309" s="20">
        <f t="shared" si="86"/>
        <v>1</v>
      </c>
      <c r="D309" s="41">
        <f t="shared" si="75"/>
        <v>0</v>
      </c>
      <c r="E309" s="41">
        <f t="shared" si="76"/>
        <v>0</v>
      </c>
      <c r="F309" s="41">
        <f t="shared" si="77"/>
        <v>0</v>
      </c>
      <c r="G309" s="41">
        <f t="shared" si="78"/>
        <v>2</v>
      </c>
      <c r="H309" s="41">
        <f t="shared" si="79"/>
        <v>2</v>
      </c>
      <c r="I309" s="41">
        <f t="shared" si="80"/>
        <v>6</v>
      </c>
      <c r="J309" s="41">
        <f t="shared" si="81"/>
        <v>2</v>
      </c>
      <c r="K309" s="41">
        <f t="shared" si="82"/>
        <v>0</v>
      </c>
      <c r="L309" s="41">
        <f t="shared" si="83"/>
        <v>1</v>
      </c>
      <c r="M309" s="41">
        <f t="shared" si="84"/>
        <v>0</v>
      </c>
      <c r="N309" s="41">
        <f t="shared" si="85"/>
        <v>0</v>
      </c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:36" ht="13.5" customHeight="1" x14ac:dyDescent="0.25">
      <c r="B310" s="16" t="s">
        <v>40</v>
      </c>
      <c r="C310" s="20">
        <f t="shared" si="86"/>
        <v>0</v>
      </c>
      <c r="D310" s="41">
        <f t="shared" si="75"/>
        <v>0</v>
      </c>
      <c r="E310" s="41">
        <f t="shared" si="76"/>
        <v>0</v>
      </c>
      <c r="F310" s="41">
        <f t="shared" si="77"/>
        <v>0</v>
      </c>
      <c r="G310" s="41">
        <f t="shared" si="78"/>
        <v>0</v>
      </c>
      <c r="H310" s="41">
        <f t="shared" si="79"/>
        <v>3</v>
      </c>
      <c r="I310" s="41">
        <f t="shared" si="80"/>
        <v>3</v>
      </c>
      <c r="J310" s="41">
        <f t="shared" si="81"/>
        <v>0</v>
      </c>
      <c r="K310" s="41">
        <f t="shared" si="82"/>
        <v>0</v>
      </c>
      <c r="L310" s="41">
        <f t="shared" si="83"/>
        <v>0</v>
      </c>
      <c r="M310" s="41">
        <f t="shared" si="84"/>
        <v>0</v>
      </c>
      <c r="N310" s="41">
        <f t="shared" si="85"/>
        <v>0</v>
      </c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:36" ht="13.5" customHeight="1" x14ac:dyDescent="0.25">
      <c r="B311" s="16" t="s">
        <v>41</v>
      </c>
      <c r="C311" s="20">
        <f t="shared" si="86"/>
        <v>0</v>
      </c>
      <c r="D311" s="41">
        <f t="shared" si="75"/>
        <v>0</v>
      </c>
      <c r="E311" s="41">
        <f t="shared" si="76"/>
        <v>0</v>
      </c>
      <c r="F311" s="41">
        <f t="shared" si="77"/>
        <v>0</v>
      </c>
      <c r="G311" s="41">
        <f t="shared" si="78"/>
        <v>0</v>
      </c>
      <c r="H311" s="41">
        <f t="shared" si="79"/>
        <v>0</v>
      </c>
      <c r="I311" s="41">
        <f t="shared" si="80"/>
        <v>2</v>
      </c>
      <c r="J311" s="41">
        <f t="shared" si="81"/>
        <v>1</v>
      </c>
      <c r="K311" s="41">
        <f t="shared" si="82"/>
        <v>0</v>
      </c>
      <c r="L311" s="41">
        <f t="shared" si="83"/>
        <v>0</v>
      </c>
      <c r="M311" s="41">
        <f t="shared" si="84"/>
        <v>0</v>
      </c>
      <c r="N311" s="41">
        <f t="shared" si="85"/>
        <v>0</v>
      </c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:36" ht="13.5" customHeight="1" x14ac:dyDescent="0.25">
      <c r="B312" s="16" t="s">
        <v>42</v>
      </c>
      <c r="C312" s="20">
        <f t="shared" si="86"/>
        <v>0</v>
      </c>
      <c r="D312" s="41">
        <f t="shared" si="75"/>
        <v>0</v>
      </c>
      <c r="E312" s="41">
        <f t="shared" si="76"/>
        <v>0</v>
      </c>
      <c r="F312" s="41">
        <f t="shared" si="77"/>
        <v>0</v>
      </c>
      <c r="G312" s="41">
        <f t="shared" si="78"/>
        <v>0</v>
      </c>
      <c r="H312" s="41">
        <f t="shared" si="79"/>
        <v>0</v>
      </c>
      <c r="I312" s="41">
        <f t="shared" si="80"/>
        <v>1</v>
      </c>
      <c r="J312" s="41">
        <f t="shared" si="81"/>
        <v>1</v>
      </c>
      <c r="K312" s="41">
        <f t="shared" si="82"/>
        <v>0</v>
      </c>
      <c r="L312" s="41">
        <f t="shared" si="83"/>
        <v>0</v>
      </c>
      <c r="M312" s="41">
        <f t="shared" si="84"/>
        <v>0</v>
      </c>
      <c r="N312" s="41">
        <f t="shared" si="85"/>
        <v>0</v>
      </c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:36" ht="13.5" customHeight="1" x14ac:dyDescent="0.25">
      <c r="B313" s="76" t="s">
        <v>43</v>
      </c>
      <c r="C313" s="20">
        <f t="shared" si="86"/>
        <v>0</v>
      </c>
      <c r="D313" s="41">
        <f t="shared" si="75"/>
        <v>0</v>
      </c>
      <c r="E313" s="41">
        <f t="shared" si="76"/>
        <v>0</v>
      </c>
      <c r="F313" s="41">
        <f t="shared" si="77"/>
        <v>0</v>
      </c>
      <c r="G313" s="41">
        <f t="shared" si="78"/>
        <v>1</v>
      </c>
      <c r="H313" s="41">
        <f t="shared" si="79"/>
        <v>1</v>
      </c>
      <c r="I313" s="41">
        <f t="shared" si="80"/>
        <v>1</v>
      </c>
      <c r="J313" s="41">
        <f t="shared" si="81"/>
        <v>2</v>
      </c>
      <c r="K313" s="41">
        <f t="shared" si="82"/>
        <v>0</v>
      </c>
      <c r="L313" s="41">
        <f t="shared" si="83"/>
        <v>0</v>
      </c>
      <c r="M313" s="41">
        <f t="shared" si="84"/>
        <v>0</v>
      </c>
      <c r="N313" s="41">
        <f t="shared" si="85"/>
        <v>0</v>
      </c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:36" ht="13.5" customHeight="1" thickBot="1" x14ac:dyDescent="0.3">
      <c r="B314" s="85" t="s">
        <v>44</v>
      </c>
      <c r="C314" s="20">
        <f t="shared" si="86"/>
        <v>0</v>
      </c>
      <c r="D314" s="41">
        <f t="shared" si="75"/>
        <v>0</v>
      </c>
      <c r="E314" s="41">
        <f t="shared" si="76"/>
        <v>0</v>
      </c>
      <c r="F314" s="41">
        <f t="shared" si="77"/>
        <v>0</v>
      </c>
      <c r="G314" s="41">
        <f t="shared" si="78"/>
        <v>0</v>
      </c>
      <c r="H314" s="41">
        <f t="shared" si="79"/>
        <v>0</v>
      </c>
      <c r="I314" s="41">
        <f t="shared" si="80"/>
        <v>1</v>
      </c>
      <c r="J314" s="41">
        <f t="shared" si="81"/>
        <v>0</v>
      </c>
      <c r="K314" s="41">
        <f t="shared" si="82"/>
        <v>0</v>
      </c>
      <c r="L314" s="41">
        <f t="shared" si="83"/>
        <v>0</v>
      </c>
      <c r="M314" s="41">
        <f t="shared" si="84"/>
        <v>0</v>
      </c>
      <c r="N314" s="41">
        <f t="shared" si="85"/>
        <v>0</v>
      </c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:36" ht="13.5" customHeight="1" thickTop="1" thickBot="1" x14ac:dyDescent="0.3">
      <c r="B315" s="52" t="s">
        <v>62</v>
      </c>
      <c r="C315" s="53">
        <f t="shared" ref="C315:N315" si="87">SUM(C291:C314)</f>
        <v>1</v>
      </c>
      <c r="D315" s="53">
        <f t="shared" si="87"/>
        <v>0</v>
      </c>
      <c r="E315" s="53">
        <f t="shared" si="87"/>
        <v>0</v>
      </c>
      <c r="F315" s="53">
        <f t="shared" si="87"/>
        <v>2</v>
      </c>
      <c r="G315" s="53">
        <f t="shared" si="87"/>
        <v>15</v>
      </c>
      <c r="H315" s="53">
        <f t="shared" si="87"/>
        <v>58</v>
      </c>
      <c r="I315" s="53">
        <f t="shared" si="87"/>
        <v>149</v>
      </c>
      <c r="J315" s="53">
        <f t="shared" si="87"/>
        <v>38</v>
      </c>
      <c r="K315" s="53">
        <f t="shared" si="87"/>
        <v>1</v>
      </c>
      <c r="L315" s="53">
        <f t="shared" si="87"/>
        <v>3</v>
      </c>
      <c r="M315" s="53">
        <f t="shared" si="87"/>
        <v>0</v>
      </c>
      <c r="N315" s="53">
        <f t="shared" si="87"/>
        <v>0</v>
      </c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:36" ht="13.5" customHeight="1" thickTop="1" x14ac:dyDescent="0.25">
      <c r="B316" s="16" t="s">
        <v>5</v>
      </c>
      <c r="C316" s="62">
        <f>C315/N318</f>
        <v>3.7453183520599251E-3</v>
      </c>
      <c r="D316" s="62">
        <f>D315/N318</f>
        <v>0</v>
      </c>
      <c r="E316" s="62">
        <f>E315/N318</f>
        <v>0</v>
      </c>
      <c r="F316" s="62">
        <f>F315/N318</f>
        <v>7.4906367041198503E-3</v>
      </c>
      <c r="G316" s="62">
        <f>G315/N318</f>
        <v>5.6179775280898875E-2</v>
      </c>
      <c r="H316" s="62">
        <f>H315/N318</f>
        <v>0.21722846441947566</v>
      </c>
      <c r="I316" s="62">
        <f>I315/N318</f>
        <v>0.55805243445692887</v>
      </c>
      <c r="J316" s="62">
        <f>J315/N318</f>
        <v>0.14232209737827714</v>
      </c>
      <c r="K316" s="62">
        <f>K315/N318</f>
        <v>3.7453183520599251E-3</v>
      </c>
      <c r="L316" s="62">
        <f>L315/N318</f>
        <v>1.1235955056179775E-2</v>
      </c>
      <c r="M316" s="62">
        <f>M315/N318</f>
        <v>0</v>
      </c>
      <c r="N316" s="62">
        <f>N315/N318</f>
        <v>0</v>
      </c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:36" ht="13.5" customHeight="1" thickBot="1" x14ac:dyDescent="0.3">
      <c r="B317" s="25" t="s">
        <v>63</v>
      </c>
      <c r="C317" s="63">
        <f t="shared" ref="C317:N317" si="88">C315/24</f>
        <v>4.1666666666666664E-2</v>
      </c>
      <c r="D317" s="63">
        <f t="shared" si="88"/>
        <v>0</v>
      </c>
      <c r="E317" s="63">
        <f t="shared" si="88"/>
        <v>0</v>
      </c>
      <c r="F317" s="63">
        <f t="shared" si="88"/>
        <v>8.3333333333333329E-2</v>
      </c>
      <c r="G317" s="63">
        <f t="shared" si="88"/>
        <v>0.625</v>
      </c>
      <c r="H317" s="63">
        <f t="shared" si="88"/>
        <v>2.4166666666666665</v>
      </c>
      <c r="I317" s="63">
        <f t="shared" si="88"/>
        <v>6.208333333333333</v>
      </c>
      <c r="J317" s="63">
        <f t="shared" si="88"/>
        <v>1.5833333333333333</v>
      </c>
      <c r="K317" s="63">
        <f t="shared" si="88"/>
        <v>4.1666666666666664E-2</v>
      </c>
      <c r="L317" s="63">
        <f t="shared" si="88"/>
        <v>0.125</v>
      </c>
      <c r="M317" s="63">
        <f t="shared" si="88"/>
        <v>0</v>
      </c>
      <c r="N317" s="63">
        <f t="shared" si="88"/>
        <v>0</v>
      </c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:36" ht="12.75" customHeight="1" thickTop="1" thickBot="1" x14ac:dyDescent="0.3">
      <c r="B318" s="64"/>
      <c r="C318" s="64"/>
      <c r="D318" s="64"/>
      <c r="E318" s="64"/>
      <c r="L318" s="65" t="s">
        <v>53</v>
      </c>
      <c r="M318" s="66"/>
      <c r="N318" s="67">
        <f>SUM(C291:N314)</f>
        <v>267</v>
      </c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:36" ht="3" customHeight="1" thickTop="1" x14ac:dyDescent="0.25">
      <c r="L319" s="3"/>
      <c r="M319" s="3"/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:36" ht="2.25" customHeight="1" x14ac:dyDescent="0.25">
      <c r="L320" s="3"/>
      <c r="M320" s="3"/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:36" ht="12.75" customHeight="1" x14ac:dyDescent="0.25">
      <c r="B321" s="57" t="s">
        <v>64</v>
      </c>
      <c r="L321" s="3"/>
      <c r="M321" s="3"/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:36" ht="12.75" customHeight="1" x14ac:dyDescent="0.25">
      <c r="L322" s="3"/>
      <c r="M322" s="3"/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:36" ht="12.75" customHeight="1" x14ac:dyDescent="0.25">
      <c r="L323" s="3"/>
      <c r="M323" s="3"/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:36" ht="12.75" customHeight="1" x14ac:dyDescent="0.25">
      <c r="L324" s="3"/>
      <c r="M324" s="3"/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:36" ht="12.75" customHeight="1" x14ac:dyDescent="0.25">
      <c r="L325" s="3"/>
      <c r="M325" s="3"/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:36" ht="12.75" customHeight="1" x14ac:dyDescent="0.25">
      <c r="L326" s="3"/>
      <c r="M326" s="3"/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:36" ht="12.75" customHeight="1" x14ac:dyDescent="0.25">
      <c r="L327" s="3"/>
      <c r="M327" s="3"/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:36" ht="12.75" customHeight="1" x14ac:dyDescent="0.25">
      <c r="L328" s="3"/>
      <c r="M328" s="3"/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:36" ht="12.75" customHeight="1" x14ac:dyDescent="0.25">
      <c r="L329" s="3"/>
      <c r="M329" s="3"/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:36" ht="12.75" customHeight="1" x14ac:dyDescent="0.25">
      <c r="L330" s="3"/>
      <c r="M330" s="3"/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:36" ht="12.75" customHeight="1" x14ac:dyDescent="0.25">
      <c r="L331" s="3"/>
      <c r="M331" s="3"/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:36" ht="12.75" customHeight="1" x14ac:dyDescent="0.25">
      <c r="L332" s="3"/>
      <c r="M332" s="3"/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:36" ht="12.75" customHeight="1" x14ac:dyDescent="0.25">
      <c r="L333" s="3"/>
      <c r="M333" s="3"/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:36" ht="12.75" customHeight="1" x14ac:dyDescent="0.25">
      <c r="L334" s="3"/>
      <c r="M334" s="3"/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:36" ht="12.75" customHeight="1" x14ac:dyDescent="0.25">
      <c r="L335" s="3"/>
      <c r="M335" s="3"/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:36" ht="12.75" customHeight="1" x14ac:dyDescent="0.25">
      <c r="L336" s="3"/>
      <c r="M336" s="3"/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:36" ht="12.75" customHeight="1" x14ac:dyDescent="0.25">
      <c r="L337" s="3"/>
      <c r="M337" s="3"/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:36" ht="12.75" customHeight="1" x14ac:dyDescent="0.25">
      <c r="L338" s="3"/>
      <c r="M338" s="3"/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:36" ht="12.75" customHeight="1" x14ac:dyDescent="0.25">
      <c r="L339" s="3"/>
      <c r="M339" s="3"/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:36" ht="12.75" customHeight="1" x14ac:dyDescent="0.25">
      <c r="L340" s="3"/>
      <c r="M340" s="3"/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:36" ht="1.5" customHeight="1" x14ac:dyDescent="0.25">
      <c r="L341" s="3"/>
      <c r="M341" s="3"/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:36" ht="12.75" customHeight="1" x14ac:dyDescent="0.25">
      <c r="L342" s="3"/>
      <c r="M342" s="3"/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:36" ht="12.75" customHeight="1" x14ac:dyDescent="0.25">
      <c r="L343" s="3"/>
      <c r="M343" s="3"/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:36" ht="12.75" customHeight="1" x14ac:dyDescent="0.25">
      <c r="L344" s="3"/>
      <c r="M344" s="3"/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:36" ht="12.75" customHeight="1" x14ac:dyDescent="0.25">
      <c r="B345" s="57" t="s">
        <v>61</v>
      </c>
      <c r="G345" s="373">
        <f>AD4</f>
        <v>43726</v>
      </c>
      <c r="H345" s="373"/>
      <c r="I345" s="373"/>
      <c r="J345" s="373"/>
      <c r="L345" s="3"/>
      <c r="M345" s="3"/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:36" ht="12.75" customHeight="1" thickBot="1" x14ac:dyDescent="0.3">
      <c r="L346" s="3"/>
      <c r="M346" s="3"/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:36" ht="13.5" customHeight="1" thickTop="1" x14ac:dyDescent="0.25">
      <c r="B347" s="73">
        <f>G345</f>
        <v>43726</v>
      </c>
      <c r="C347" s="367" t="str">
        <f t="shared" ref="C347:N347" si="89">C289</f>
        <v>de 0 à 30</v>
      </c>
      <c r="D347" s="365" t="str">
        <f t="shared" si="89"/>
        <v>de 30 à 40</v>
      </c>
      <c r="E347" s="365" t="str">
        <f t="shared" si="89"/>
        <v>de 40 à 50</v>
      </c>
      <c r="F347" s="374" t="str">
        <f t="shared" si="89"/>
        <v>de 50 à 60</v>
      </c>
      <c r="G347" s="365" t="str">
        <f t="shared" si="89"/>
        <v>de 60 à 70</v>
      </c>
      <c r="H347" s="365" t="str">
        <f t="shared" si="89"/>
        <v>de 70 à 80</v>
      </c>
      <c r="I347" s="365" t="str">
        <f t="shared" si="89"/>
        <v>de 80 à 90</v>
      </c>
      <c r="J347" s="365" t="str">
        <f t="shared" si="89"/>
        <v>de 90 à 100</v>
      </c>
      <c r="K347" s="365" t="str">
        <f t="shared" si="89"/>
        <v>de 100 à 110</v>
      </c>
      <c r="L347" s="365" t="str">
        <f t="shared" si="89"/>
        <v>de 110 à 120</v>
      </c>
      <c r="M347" s="365" t="str">
        <f t="shared" si="89"/>
        <v>de 120 à 130</v>
      </c>
      <c r="N347" s="365" t="str">
        <f t="shared" si="89"/>
        <v>plus de 150</v>
      </c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:36" ht="13.5" customHeight="1" thickBot="1" x14ac:dyDescent="0.3">
      <c r="B348" s="25"/>
      <c r="C348" s="368"/>
      <c r="D348" s="366"/>
      <c r="E348" s="366"/>
      <c r="F348" s="375"/>
      <c r="G348" s="366"/>
      <c r="H348" s="366"/>
      <c r="I348" s="366"/>
      <c r="J348" s="366"/>
      <c r="K348" s="366"/>
      <c r="L348" s="366"/>
      <c r="M348" s="366"/>
      <c r="N348" s="366"/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:36" ht="13.5" customHeight="1" thickTop="1" x14ac:dyDescent="0.25">
      <c r="B349" s="16" t="s">
        <v>21</v>
      </c>
      <c r="C349" s="20">
        <f>X149</f>
        <v>0</v>
      </c>
      <c r="D349" s="41">
        <f t="shared" ref="D349:D372" si="90">Y149</f>
        <v>0</v>
      </c>
      <c r="E349" s="41">
        <f t="shared" ref="E349:E372" si="91">Z149</f>
        <v>0</v>
      </c>
      <c r="F349" s="41">
        <f t="shared" ref="F349:F372" si="92">AA149</f>
        <v>0</v>
      </c>
      <c r="G349" s="41">
        <f t="shared" ref="G349:G372" si="93">AB149</f>
        <v>0</v>
      </c>
      <c r="H349" s="41">
        <f t="shared" ref="H349:H372" si="94">AC149</f>
        <v>2</v>
      </c>
      <c r="I349" s="41">
        <f t="shared" ref="I349:I372" si="95">AD149</f>
        <v>1</v>
      </c>
      <c r="J349" s="41">
        <f t="shared" ref="J349:J372" si="96">AE149</f>
        <v>1</v>
      </c>
      <c r="K349" s="41">
        <f t="shared" ref="K349:K372" si="97">AF149</f>
        <v>0</v>
      </c>
      <c r="L349" s="41">
        <f t="shared" ref="L349:L372" si="98">AG149</f>
        <v>0</v>
      </c>
      <c r="M349" s="41">
        <f t="shared" ref="M349:M372" si="99">AH149</f>
        <v>0</v>
      </c>
      <c r="N349" s="41">
        <f t="shared" ref="N349:N372" si="100">AI149</f>
        <v>0</v>
      </c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:36" ht="13.5" customHeight="1" x14ac:dyDescent="0.25">
      <c r="B350" s="16" t="s">
        <v>22</v>
      </c>
      <c r="C350" s="20">
        <f t="shared" ref="C350:C372" si="101">X150</f>
        <v>0</v>
      </c>
      <c r="D350" s="41">
        <f t="shared" si="90"/>
        <v>0</v>
      </c>
      <c r="E350" s="41">
        <f t="shared" si="91"/>
        <v>0</v>
      </c>
      <c r="F350" s="41">
        <f t="shared" si="92"/>
        <v>0</v>
      </c>
      <c r="G350" s="41">
        <f t="shared" si="93"/>
        <v>0</v>
      </c>
      <c r="H350" s="41">
        <f t="shared" si="94"/>
        <v>0</v>
      </c>
      <c r="I350" s="41">
        <f t="shared" si="95"/>
        <v>0</v>
      </c>
      <c r="J350" s="41">
        <f t="shared" si="96"/>
        <v>0</v>
      </c>
      <c r="K350" s="41">
        <f t="shared" si="97"/>
        <v>0</v>
      </c>
      <c r="L350" s="41">
        <f t="shared" si="98"/>
        <v>0</v>
      </c>
      <c r="M350" s="41">
        <f t="shared" si="99"/>
        <v>0</v>
      </c>
      <c r="N350" s="41">
        <f t="shared" si="100"/>
        <v>0</v>
      </c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:36" ht="13.5" customHeight="1" x14ac:dyDescent="0.25">
      <c r="B351" s="16" t="s">
        <v>23</v>
      </c>
      <c r="C351" s="20">
        <f t="shared" si="101"/>
        <v>0</v>
      </c>
      <c r="D351" s="41">
        <f t="shared" si="90"/>
        <v>0</v>
      </c>
      <c r="E351" s="41">
        <f t="shared" si="91"/>
        <v>0</v>
      </c>
      <c r="F351" s="41">
        <f t="shared" si="92"/>
        <v>0</v>
      </c>
      <c r="G351" s="41">
        <f t="shared" si="93"/>
        <v>0</v>
      </c>
      <c r="H351" s="41">
        <f t="shared" si="94"/>
        <v>1</v>
      </c>
      <c r="I351" s="41">
        <f t="shared" si="95"/>
        <v>0</v>
      </c>
      <c r="J351" s="41">
        <f t="shared" si="96"/>
        <v>0</v>
      </c>
      <c r="K351" s="41">
        <f t="shared" si="97"/>
        <v>0</v>
      </c>
      <c r="L351" s="41">
        <f t="shared" si="98"/>
        <v>0</v>
      </c>
      <c r="M351" s="41">
        <f t="shared" si="99"/>
        <v>0</v>
      </c>
      <c r="N351" s="41">
        <f t="shared" si="100"/>
        <v>0</v>
      </c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:36" ht="13.5" customHeight="1" x14ac:dyDescent="0.25">
      <c r="B352" s="16" t="s">
        <v>24</v>
      </c>
      <c r="C352" s="20">
        <f t="shared" si="101"/>
        <v>0</v>
      </c>
      <c r="D352" s="41">
        <f t="shared" si="90"/>
        <v>0</v>
      </c>
      <c r="E352" s="41">
        <f t="shared" si="91"/>
        <v>0</v>
      </c>
      <c r="F352" s="41">
        <f t="shared" si="92"/>
        <v>0</v>
      </c>
      <c r="G352" s="41">
        <f t="shared" si="93"/>
        <v>0</v>
      </c>
      <c r="H352" s="41">
        <f t="shared" si="94"/>
        <v>0</v>
      </c>
      <c r="I352" s="41">
        <f t="shared" si="95"/>
        <v>2</v>
      </c>
      <c r="J352" s="41">
        <f t="shared" si="96"/>
        <v>0</v>
      </c>
      <c r="K352" s="41">
        <f t="shared" si="97"/>
        <v>0</v>
      </c>
      <c r="L352" s="41">
        <f t="shared" si="98"/>
        <v>0</v>
      </c>
      <c r="M352" s="41">
        <f t="shared" si="99"/>
        <v>0</v>
      </c>
      <c r="N352" s="41">
        <f t="shared" si="100"/>
        <v>0</v>
      </c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:36" ht="13.5" customHeight="1" x14ac:dyDescent="0.25">
      <c r="B353" s="16" t="s">
        <v>25</v>
      </c>
      <c r="C353" s="20">
        <f t="shared" si="101"/>
        <v>0</v>
      </c>
      <c r="D353" s="41">
        <f t="shared" si="90"/>
        <v>0</v>
      </c>
      <c r="E353" s="41">
        <f t="shared" si="91"/>
        <v>0</v>
      </c>
      <c r="F353" s="41">
        <f t="shared" si="92"/>
        <v>1</v>
      </c>
      <c r="G353" s="41">
        <f t="shared" si="93"/>
        <v>0</v>
      </c>
      <c r="H353" s="41">
        <f t="shared" si="94"/>
        <v>1</v>
      </c>
      <c r="I353" s="41">
        <f t="shared" si="95"/>
        <v>1</v>
      </c>
      <c r="J353" s="41">
        <f t="shared" si="96"/>
        <v>0</v>
      </c>
      <c r="K353" s="41">
        <f t="shared" si="97"/>
        <v>0</v>
      </c>
      <c r="L353" s="41">
        <f t="shared" si="98"/>
        <v>0</v>
      </c>
      <c r="M353" s="41">
        <f t="shared" si="99"/>
        <v>0</v>
      </c>
      <c r="N353" s="41">
        <f t="shared" si="100"/>
        <v>0</v>
      </c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:36" ht="13.5" customHeight="1" x14ac:dyDescent="0.25">
      <c r="B354" s="16" t="s">
        <v>26</v>
      </c>
      <c r="C354" s="20">
        <f t="shared" si="101"/>
        <v>0</v>
      </c>
      <c r="D354" s="41">
        <f t="shared" si="90"/>
        <v>0</v>
      </c>
      <c r="E354" s="41">
        <f t="shared" si="91"/>
        <v>0</v>
      </c>
      <c r="F354" s="41">
        <f t="shared" si="92"/>
        <v>0</v>
      </c>
      <c r="G354" s="41">
        <f t="shared" si="93"/>
        <v>4</v>
      </c>
      <c r="H354" s="41">
        <f t="shared" si="94"/>
        <v>2</v>
      </c>
      <c r="I354" s="41">
        <f t="shared" si="95"/>
        <v>3</v>
      </c>
      <c r="J354" s="41">
        <f t="shared" si="96"/>
        <v>3</v>
      </c>
      <c r="K354" s="41">
        <f t="shared" si="97"/>
        <v>1</v>
      </c>
      <c r="L354" s="41">
        <f t="shared" si="98"/>
        <v>0</v>
      </c>
      <c r="M354" s="41">
        <f t="shared" si="99"/>
        <v>0</v>
      </c>
      <c r="N354" s="41">
        <f t="shared" si="100"/>
        <v>0</v>
      </c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:36" ht="13.5" customHeight="1" x14ac:dyDescent="0.25">
      <c r="B355" s="16" t="s">
        <v>27</v>
      </c>
      <c r="C355" s="20">
        <f t="shared" si="101"/>
        <v>0</v>
      </c>
      <c r="D355" s="41">
        <f t="shared" si="90"/>
        <v>0</v>
      </c>
      <c r="E355" s="41">
        <f t="shared" si="91"/>
        <v>0</v>
      </c>
      <c r="F355" s="41">
        <f t="shared" si="92"/>
        <v>0</v>
      </c>
      <c r="G355" s="41">
        <f t="shared" si="93"/>
        <v>0</v>
      </c>
      <c r="H355" s="41">
        <f t="shared" si="94"/>
        <v>3</v>
      </c>
      <c r="I355" s="41">
        <f t="shared" si="95"/>
        <v>3</v>
      </c>
      <c r="J355" s="41">
        <f t="shared" si="96"/>
        <v>1</v>
      </c>
      <c r="K355" s="41">
        <f t="shared" si="97"/>
        <v>0</v>
      </c>
      <c r="L355" s="41">
        <f t="shared" si="98"/>
        <v>0</v>
      </c>
      <c r="M355" s="41">
        <f t="shared" si="99"/>
        <v>0</v>
      </c>
      <c r="N355" s="41">
        <f t="shared" si="100"/>
        <v>0</v>
      </c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:36" ht="13.5" customHeight="1" x14ac:dyDescent="0.25">
      <c r="B356" s="16" t="s">
        <v>28</v>
      </c>
      <c r="C356" s="20">
        <f t="shared" si="101"/>
        <v>0</v>
      </c>
      <c r="D356" s="41">
        <f t="shared" si="90"/>
        <v>0</v>
      </c>
      <c r="E356" s="41">
        <f t="shared" si="91"/>
        <v>0</v>
      </c>
      <c r="F356" s="41">
        <f t="shared" si="92"/>
        <v>1</v>
      </c>
      <c r="G356" s="41">
        <f t="shared" si="93"/>
        <v>2</v>
      </c>
      <c r="H356" s="41">
        <f t="shared" si="94"/>
        <v>6</v>
      </c>
      <c r="I356" s="41">
        <f t="shared" si="95"/>
        <v>7</v>
      </c>
      <c r="J356" s="41">
        <f t="shared" si="96"/>
        <v>4</v>
      </c>
      <c r="K356" s="41">
        <f t="shared" si="97"/>
        <v>1</v>
      </c>
      <c r="L356" s="41">
        <f t="shared" si="98"/>
        <v>0</v>
      </c>
      <c r="M356" s="41">
        <f t="shared" si="99"/>
        <v>0</v>
      </c>
      <c r="N356" s="41">
        <f t="shared" si="100"/>
        <v>0</v>
      </c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:36" ht="13.5" customHeight="1" x14ac:dyDescent="0.25">
      <c r="B357" s="16" t="s">
        <v>29</v>
      </c>
      <c r="C357" s="20">
        <f t="shared" si="101"/>
        <v>0</v>
      </c>
      <c r="D357" s="41">
        <f t="shared" si="90"/>
        <v>0</v>
      </c>
      <c r="E357" s="41">
        <f t="shared" si="91"/>
        <v>0</v>
      </c>
      <c r="F357" s="41">
        <f t="shared" si="92"/>
        <v>0</v>
      </c>
      <c r="G357" s="41">
        <f t="shared" si="93"/>
        <v>1</v>
      </c>
      <c r="H357" s="41">
        <f t="shared" si="94"/>
        <v>7</v>
      </c>
      <c r="I357" s="41">
        <f t="shared" si="95"/>
        <v>8</v>
      </c>
      <c r="J357" s="41">
        <f t="shared" si="96"/>
        <v>2</v>
      </c>
      <c r="K357" s="41">
        <f t="shared" si="97"/>
        <v>0</v>
      </c>
      <c r="L357" s="41">
        <f t="shared" si="98"/>
        <v>0</v>
      </c>
      <c r="M357" s="41">
        <f t="shared" si="99"/>
        <v>0</v>
      </c>
      <c r="N357" s="41">
        <f t="shared" si="100"/>
        <v>0</v>
      </c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:36" ht="13.5" customHeight="1" x14ac:dyDescent="0.25">
      <c r="B358" s="16" t="s">
        <v>30</v>
      </c>
      <c r="C358" s="20">
        <f t="shared" si="101"/>
        <v>0</v>
      </c>
      <c r="D358" s="41">
        <f t="shared" si="90"/>
        <v>0</v>
      </c>
      <c r="E358" s="41">
        <f t="shared" si="91"/>
        <v>0</v>
      </c>
      <c r="F358" s="41">
        <f t="shared" si="92"/>
        <v>0</v>
      </c>
      <c r="G358" s="41">
        <f t="shared" si="93"/>
        <v>1</v>
      </c>
      <c r="H358" s="41">
        <f t="shared" si="94"/>
        <v>5</v>
      </c>
      <c r="I358" s="41">
        <f t="shared" si="95"/>
        <v>7</v>
      </c>
      <c r="J358" s="41">
        <f t="shared" si="96"/>
        <v>2</v>
      </c>
      <c r="K358" s="41">
        <f t="shared" si="97"/>
        <v>0</v>
      </c>
      <c r="L358" s="41">
        <f t="shared" si="98"/>
        <v>0</v>
      </c>
      <c r="M358" s="41">
        <f t="shared" si="99"/>
        <v>1</v>
      </c>
      <c r="N358" s="41">
        <f t="shared" si="100"/>
        <v>0</v>
      </c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:36" ht="13.5" customHeight="1" x14ac:dyDescent="0.25">
      <c r="B359" s="16" t="s">
        <v>31</v>
      </c>
      <c r="C359" s="20">
        <f t="shared" si="101"/>
        <v>0</v>
      </c>
      <c r="D359" s="41">
        <f t="shared" si="90"/>
        <v>0</v>
      </c>
      <c r="E359" s="41">
        <f t="shared" si="91"/>
        <v>0</v>
      </c>
      <c r="F359" s="41">
        <f t="shared" si="92"/>
        <v>0</v>
      </c>
      <c r="G359" s="41">
        <f t="shared" si="93"/>
        <v>4</v>
      </c>
      <c r="H359" s="41">
        <f t="shared" si="94"/>
        <v>6</v>
      </c>
      <c r="I359" s="41">
        <f t="shared" si="95"/>
        <v>15</v>
      </c>
      <c r="J359" s="41">
        <f t="shared" si="96"/>
        <v>1</v>
      </c>
      <c r="K359" s="41">
        <f t="shared" si="97"/>
        <v>0</v>
      </c>
      <c r="L359" s="41">
        <f t="shared" si="98"/>
        <v>0</v>
      </c>
      <c r="M359" s="41">
        <f t="shared" si="99"/>
        <v>0</v>
      </c>
      <c r="N359" s="41">
        <f t="shared" si="100"/>
        <v>0</v>
      </c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:36" ht="13.5" customHeight="1" x14ac:dyDescent="0.25">
      <c r="B360" s="16" t="s">
        <v>32</v>
      </c>
      <c r="C360" s="20">
        <f t="shared" si="101"/>
        <v>0</v>
      </c>
      <c r="D360" s="41">
        <f t="shared" si="90"/>
        <v>0</v>
      </c>
      <c r="E360" s="41">
        <f t="shared" si="91"/>
        <v>0</v>
      </c>
      <c r="F360" s="41">
        <f t="shared" si="92"/>
        <v>0</v>
      </c>
      <c r="G360" s="41">
        <f t="shared" si="93"/>
        <v>2</v>
      </c>
      <c r="H360" s="41">
        <f t="shared" si="94"/>
        <v>7</v>
      </c>
      <c r="I360" s="41">
        <f t="shared" si="95"/>
        <v>12</v>
      </c>
      <c r="J360" s="41">
        <f t="shared" si="96"/>
        <v>3</v>
      </c>
      <c r="K360" s="41">
        <f t="shared" si="97"/>
        <v>0</v>
      </c>
      <c r="L360" s="41">
        <f t="shared" si="98"/>
        <v>0</v>
      </c>
      <c r="M360" s="41">
        <f t="shared" si="99"/>
        <v>0</v>
      </c>
      <c r="N360" s="41">
        <f t="shared" si="100"/>
        <v>0</v>
      </c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:36" ht="13.5" customHeight="1" x14ac:dyDescent="0.25">
      <c r="B361" s="16" t="s">
        <v>33</v>
      </c>
      <c r="C361" s="20">
        <f t="shared" si="101"/>
        <v>0</v>
      </c>
      <c r="D361" s="41">
        <f t="shared" si="90"/>
        <v>0</v>
      </c>
      <c r="E361" s="41">
        <f t="shared" si="91"/>
        <v>0</v>
      </c>
      <c r="F361" s="41">
        <f t="shared" si="92"/>
        <v>0</v>
      </c>
      <c r="G361" s="41">
        <f t="shared" si="93"/>
        <v>1</v>
      </c>
      <c r="H361" s="41">
        <f t="shared" si="94"/>
        <v>3</v>
      </c>
      <c r="I361" s="41">
        <f t="shared" si="95"/>
        <v>9</v>
      </c>
      <c r="J361" s="41">
        <f t="shared" si="96"/>
        <v>5</v>
      </c>
      <c r="K361" s="41">
        <f t="shared" si="97"/>
        <v>1</v>
      </c>
      <c r="L361" s="41">
        <f t="shared" si="98"/>
        <v>1</v>
      </c>
      <c r="M361" s="41">
        <f t="shared" si="99"/>
        <v>0</v>
      </c>
      <c r="N361" s="41">
        <f t="shared" si="100"/>
        <v>0</v>
      </c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:36" ht="13.5" customHeight="1" x14ac:dyDescent="0.25">
      <c r="B362" s="16" t="s">
        <v>34</v>
      </c>
      <c r="C362" s="20">
        <f t="shared" si="101"/>
        <v>0</v>
      </c>
      <c r="D362" s="41">
        <f t="shared" si="90"/>
        <v>0</v>
      </c>
      <c r="E362" s="41">
        <f t="shared" si="91"/>
        <v>0</v>
      </c>
      <c r="F362" s="41">
        <f t="shared" si="92"/>
        <v>0</v>
      </c>
      <c r="G362" s="41">
        <f t="shared" si="93"/>
        <v>2</v>
      </c>
      <c r="H362" s="41">
        <f t="shared" si="94"/>
        <v>10</v>
      </c>
      <c r="I362" s="41">
        <f t="shared" si="95"/>
        <v>3</v>
      </c>
      <c r="J362" s="41">
        <f t="shared" si="96"/>
        <v>1</v>
      </c>
      <c r="K362" s="41">
        <f t="shared" si="97"/>
        <v>0</v>
      </c>
      <c r="L362" s="41">
        <f t="shared" si="98"/>
        <v>0</v>
      </c>
      <c r="M362" s="41">
        <f t="shared" si="99"/>
        <v>1</v>
      </c>
      <c r="N362" s="41">
        <f t="shared" si="100"/>
        <v>0</v>
      </c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:36" ht="13.5" customHeight="1" x14ac:dyDescent="0.25">
      <c r="B363" s="16" t="s">
        <v>35</v>
      </c>
      <c r="C363" s="20">
        <f t="shared" si="101"/>
        <v>0</v>
      </c>
      <c r="D363" s="41">
        <f t="shared" si="90"/>
        <v>0</v>
      </c>
      <c r="E363" s="41">
        <f t="shared" si="91"/>
        <v>0</v>
      </c>
      <c r="F363" s="41">
        <f t="shared" si="92"/>
        <v>0</v>
      </c>
      <c r="G363" s="41">
        <f t="shared" si="93"/>
        <v>2</v>
      </c>
      <c r="H363" s="41">
        <f t="shared" si="94"/>
        <v>6</v>
      </c>
      <c r="I363" s="41">
        <f t="shared" si="95"/>
        <v>9</v>
      </c>
      <c r="J363" s="41">
        <f t="shared" si="96"/>
        <v>2</v>
      </c>
      <c r="K363" s="41">
        <f t="shared" si="97"/>
        <v>1</v>
      </c>
      <c r="L363" s="41">
        <f t="shared" si="98"/>
        <v>0</v>
      </c>
      <c r="M363" s="41">
        <f t="shared" si="99"/>
        <v>0</v>
      </c>
      <c r="N363" s="41">
        <f t="shared" si="100"/>
        <v>0</v>
      </c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:36" ht="13.5" customHeight="1" x14ac:dyDescent="0.25">
      <c r="B364" s="16" t="s">
        <v>36</v>
      </c>
      <c r="C364" s="20">
        <f t="shared" si="101"/>
        <v>0</v>
      </c>
      <c r="D364" s="41">
        <f t="shared" si="90"/>
        <v>0</v>
      </c>
      <c r="E364" s="41">
        <f t="shared" si="91"/>
        <v>0</v>
      </c>
      <c r="F364" s="41">
        <f t="shared" si="92"/>
        <v>0</v>
      </c>
      <c r="G364" s="41">
        <f t="shared" si="93"/>
        <v>1</v>
      </c>
      <c r="H364" s="41">
        <f t="shared" si="94"/>
        <v>6</v>
      </c>
      <c r="I364" s="41">
        <f t="shared" si="95"/>
        <v>13</v>
      </c>
      <c r="J364" s="41">
        <f t="shared" si="96"/>
        <v>1</v>
      </c>
      <c r="K364" s="41">
        <f t="shared" si="97"/>
        <v>0</v>
      </c>
      <c r="L364" s="41">
        <f t="shared" si="98"/>
        <v>1</v>
      </c>
      <c r="M364" s="41">
        <f t="shared" si="99"/>
        <v>0</v>
      </c>
      <c r="N364" s="41">
        <f t="shared" si="100"/>
        <v>0</v>
      </c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:36" ht="13.5" customHeight="1" x14ac:dyDescent="0.25">
      <c r="B365" s="16" t="s">
        <v>37</v>
      </c>
      <c r="C365" s="20">
        <f t="shared" si="101"/>
        <v>0</v>
      </c>
      <c r="D365" s="41">
        <f t="shared" si="90"/>
        <v>0</v>
      </c>
      <c r="E365" s="41">
        <f t="shared" si="91"/>
        <v>0</v>
      </c>
      <c r="F365" s="41">
        <f t="shared" si="92"/>
        <v>1</v>
      </c>
      <c r="G365" s="41">
        <f t="shared" si="93"/>
        <v>0</v>
      </c>
      <c r="H365" s="41">
        <f t="shared" si="94"/>
        <v>7</v>
      </c>
      <c r="I365" s="41">
        <f t="shared" si="95"/>
        <v>15</v>
      </c>
      <c r="J365" s="41">
        <f t="shared" si="96"/>
        <v>2</v>
      </c>
      <c r="K365" s="41">
        <f t="shared" si="97"/>
        <v>0</v>
      </c>
      <c r="L365" s="41">
        <f t="shared" si="98"/>
        <v>0</v>
      </c>
      <c r="M365" s="41">
        <f t="shared" si="99"/>
        <v>0</v>
      </c>
      <c r="N365" s="41">
        <f t="shared" si="100"/>
        <v>0</v>
      </c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:36" ht="13.5" customHeight="1" x14ac:dyDescent="0.25">
      <c r="B366" s="16" t="s">
        <v>38</v>
      </c>
      <c r="C366" s="20">
        <f t="shared" si="101"/>
        <v>0</v>
      </c>
      <c r="D366" s="41">
        <f t="shared" si="90"/>
        <v>0</v>
      </c>
      <c r="E366" s="41">
        <f t="shared" si="91"/>
        <v>0</v>
      </c>
      <c r="F366" s="41">
        <f t="shared" si="92"/>
        <v>0</v>
      </c>
      <c r="G366" s="41">
        <f t="shared" si="93"/>
        <v>4</v>
      </c>
      <c r="H366" s="41">
        <f t="shared" si="94"/>
        <v>1</v>
      </c>
      <c r="I366" s="41">
        <f t="shared" si="95"/>
        <v>15</v>
      </c>
      <c r="J366" s="41">
        <f t="shared" si="96"/>
        <v>3</v>
      </c>
      <c r="K366" s="41">
        <f t="shared" si="97"/>
        <v>1</v>
      </c>
      <c r="L366" s="41">
        <f t="shared" si="98"/>
        <v>1</v>
      </c>
      <c r="M366" s="41">
        <f t="shared" si="99"/>
        <v>0</v>
      </c>
      <c r="N366" s="41">
        <f t="shared" si="100"/>
        <v>0</v>
      </c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:36" ht="13.5" customHeight="1" x14ac:dyDescent="0.25">
      <c r="B367" s="16" t="s">
        <v>39</v>
      </c>
      <c r="C367" s="20">
        <f t="shared" si="101"/>
        <v>0</v>
      </c>
      <c r="D367" s="41">
        <f t="shared" si="90"/>
        <v>0</v>
      </c>
      <c r="E367" s="41">
        <f t="shared" si="91"/>
        <v>0</v>
      </c>
      <c r="F367" s="41">
        <f t="shared" si="92"/>
        <v>0</v>
      </c>
      <c r="G367" s="41">
        <f t="shared" si="93"/>
        <v>1</v>
      </c>
      <c r="H367" s="41">
        <f t="shared" si="94"/>
        <v>2</v>
      </c>
      <c r="I367" s="41">
        <f t="shared" si="95"/>
        <v>2</v>
      </c>
      <c r="J367" s="41">
        <f t="shared" si="96"/>
        <v>2</v>
      </c>
      <c r="K367" s="41">
        <f t="shared" si="97"/>
        <v>1</v>
      </c>
      <c r="L367" s="41">
        <f t="shared" si="98"/>
        <v>0</v>
      </c>
      <c r="M367" s="41">
        <f t="shared" si="99"/>
        <v>0</v>
      </c>
      <c r="N367" s="41">
        <f t="shared" si="100"/>
        <v>0</v>
      </c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:36" ht="13.5" customHeight="1" x14ac:dyDescent="0.25">
      <c r="B368" s="16" t="s">
        <v>40</v>
      </c>
      <c r="C368" s="20">
        <f t="shared" si="101"/>
        <v>0</v>
      </c>
      <c r="D368" s="41">
        <f t="shared" si="90"/>
        <v>0</v>
      </c>
      <c r="E368" s="41">
        <f t="shared" si="91"/>
        <v>0</v>
      </c>
      <c r="F368" s="41">
        <f t="shared" si="92"/>
        <v>0</v>
      </c>
      <c r="G368" s="41">
        <f t="shared" si="93"/>
        <v>0</v>
      </c>
      <c r="H368" s="41">
        <f t="shared" si="94"/>
        <v>1</v>
      </c>
      <c r="I368" s="41">
        <f t="shared" si="95"/>
        <v>4</v>
      </c>
      <c r="J368" s="41">
        <f t="shared" si="96"/>
        <v>1</v>
      </c>
      <c r="K368" s="41">
        <f t="shared" si="97"/>
        <v>0</v>
      </c>
      <c r="L368" s="41">
        <f t="shared" si="98"/>
        <v>0</v>
      </c>
      <c r="M368" s="41">
        <f t="shared" si="99"/>
        <v>0</v>
      </c>
      <c r="N368" s="41">
        <f t="shared" si="100"/>
        <v>0</v>
      </c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:36" ht="13.5" customHeight="1" x14ac:dyDescent="0.25">
      <c r="B369" s="16" t="s">
        <v>41</v>
      </c>
      <c r="C369" s="20">
        <f t="shared" si="101"/>
        <v>0</v>
      </c>
      <c r="D369" s="41">
        <f t="shared" si="90"/>
        <v>0</v>
      </c>
      <c r="E369" s="41">
        <f t="shared" si="91"/>
        <v>0</v>
      </c>
      <c r="F369" s="41">
        <f t="shared" si="92"/>
        <v>0</v>
      </c>
      <c r="G369" s="41">
        <f t="shared" si="93"/>
        <v>0</v>
      </c>
      <c r="H369" s="41">
        <f t="shared" si="94"/>
        <v>2</v>
      </c>
      <c r="I369" s="41">
        <f t="shared" si="95"/>
        <v>3</v>
      </c>
      <c r="J369" s="41">
        <f t="shared" si="96"/>
        <v>0</v>
      </c>
      <c r="K369" s="41">
        <f t="shared" si="97"/>
        <v>0</v>
      </c>
      <c r="L369" s="41">
        <f t="shared" si="98"/>
        <v>0</v>
      </c>
      <c r="M369" s="41">
        <f t="shared" si="99"/>
        <v>0</v>
      </c>
      <c r="N369" s="41">
        <f t="shared" si="100"/>
        <v>0</v>
      </c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:36" ht="13.5" customHeight="1" x14ac:dyDescent="0.25">
      <c r="B370" s="16" t="s">
        <v>42</v>
      </c>
      <c r="C370" s="20">
        <f t="shared" si="101"/>
        <v>0</v>
      </c>
      <c r="D370" s="41">
        <f t="shared" si="90"/>
        <v>0</v>
      </c>
      <c r="E370" s="41">
        <f t="shared" si="91"/>
        <v>0</v>
      </c>
      <c r="F370" s="41">
        <f t="shared" si="92"/>
        <v>0</v>
      </c>
      <c r="G370" s="41">
        <f t="shared" si="93"/>
        <v>0</v>
      </c>
      <c r="H370" s="41">
        <f t="shared" si="94"/>
        <v>0</v>
      </c>
      <c r="I370" s="41">
        <f t="shared" si="95"/>
        <v>1</v>
      </c>
      <c r="J370" s="41">
        <f t="shared" si="96"/>
        <v>0</v>
      </c>
      <c r="K370" s="41">
        <f t="shared" si="97"/>
        <v>0</v>
      </c>
      <c r="L370" s="41">
        <f t="shared" si="98"/>
        <v>0</v>
      </c>
      <c r="M370" s="41">
        <f t="shared" si="99"/>
        <v>0</v>
      </c>
      <c r="N370" s="41">
        <f t="shared" si="100"/>
        <v>0</v>
      </c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:36" ht="13.5" customHeight="1" x14ac:dyDescent="0.25">
      <c r="B371" s="76" t="s">
        <v>43</v>
      </c>
      <c r="C371" s="20">
        <f t="shared" si="101"/>
        <v>0</v>
      </c>
      <c r="D371" s="41">
        <f t="shared" si="90"/>
        <v>0</v>
      </c>
      <c r="E371" s="41">
        <f t="shared" si="91"/>
        <v>0</v>
      </c>
      <c r="F371" s="41">
        <f t="shared" si="92"/>
        <v>0</v>
      </c>
      <c r="G371" s="41">
        <f t="shared" si="93"/>
        <v>1</v>
      </c>
      <c r="H371" s="41">
        <f t="shared" si="94"/>
        <v>1</v>
      </c>
      <c r="I371" s="41">
        <f t="shared" si="95"/>
        <v>0</v>
      </c>
      <c r="J371" s="41">
        <f t="shared" si="96"/>
        <v>1</v>
      </c>
      <c r="K371" s="41">
        <f t="shared" si="97"/>
        <v>0</v>
      </c>
      <c r="L371" s="41">
        <f t="shared" si="98"/>
        <v>0</v>
      </c>
      <c r="M371" s="41">
        <f t="shared" si="99"/>
        <v>0</v>
      </c>
      <c r="N371" s="41">
        <f t="shared" si="100"/>
        <v>0</v>
      </c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:36" ht="13.5" customHeight="1" thickBot="1" x14ac:dyDescent="0.3">
      <c r="B372" s="85" t="s">
        <v>44</v>
      </c>
      <c r="C372" s="20">
        <f t="shared" si="101"/>
        <v>0</v>
      </c>
      <c r="D372" s="41">
        <f t="shared" si="90"/>
        <v>0</v>
      </c>
      <c r="E372" s="41">
        <f t="shared" si="91"/>
        <v>0</v>
      </c>
      <c r="F372" s="41">
        <f t="shared" si="92"/>
        <v>0</v>
      </c>
      <c r="G372" s="41">
        <f t="shared" si="93"/>
        <v>0</v>
      </c>
      <c r="H372" s="41">
        <f t="shared" si="94"/>
        <v>0</v>
      </c>
      <c r="I372" s="41">
        <f t="shared" si="95"/>
        <v>0</v>
      </c>
      <c r="J372" s="41">
        <f t="shared" si="96"/>
        <v>0</v>
      </c>
      <c r="K372" s="41">
        <f t="shared" si="97"/>
        <v>0</v>
      </c>
      <c r="L372" s="41">
        <f t="shared" si="98"/>
        <v>0</v>
      </c>
      <c r="M372" s="41">
        <f t="shared" si="99"/>
        <v>0</v>
      </c>
      <c r="N372" s="41">
        <f t="shared" si="100"/>
        <v>0</v>
      </c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:36" ht="13.5" customHeight="1" thickTop="1" thickBot="1" x14ac:dyDescent="0.3">
      <c r="B373" s="52" t="s">
        <v>62</v>
      </c>
      <c r="C373" s="53">
        <f t="shared" ref="C373:N373" si="102">SUM(C349:C372)</f>
        <v>0</v>
      </c>
      <c r="D373" s="53">
        <f t="shared" si="102"/>
        <v>0</v>
      </c>
      <c r="E373" s="53">
        <f t="shared" si="102"/>
        <v>0</v>
      </c>
      <c r="F373" s="53">
        <f t="shared" si="102"/>
        <v>3</v>
      </c>
      <c r="G373" s="53">
        <f t="shared" si="102"/>
        <v>26</v>
      </c>
      <c r="H373" s="53">
        <f t="shared" si="102"/>
        <v>79</v>
      </c>
      <c r="I373" s="53">
        <f t="shared" si="102"/>
        <v>133</v>
      </c>
      <c r="J373" s="53">
        <f t="shared" si="102"/>
        <v>35</v>
      </c>
      <c r="K373" s="53">
        <f t="shared" si="102"/>
        <v>6</v>
      </c>
      <c r="L373" s="53">
        <f t="shared" si="102"/>
        <v>3</v>
      </c>
      <c r="M373" s="53">
        <f t="shared" si="102"/>
        <v>2</v>
      </c>
      <c r="N373" s="53">
        <f t="shared" si="102"/>
        <v>0</v>
      </c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:36" ht="13.5" customHeight="1" thickTop="1" x14ac:dyDescent="0.25">
      <c r="B374" s="16" t="s">
        <v>5</v>
      </c>
      <c r="C374" s="62">
        <f>C373/N376</f>
        <v>0</v>
      </c>
      <c r="D374" s="62">
        <f>D373/N376</f>
        <v>0</v>
      </c>
      <c r="E374" s="62">
        <f>E373/N376</f>
        <v>0</v>
      </c>
      <c r="F374" s="62">
        <f>F373/N376</f>
        <v>1.0452961672473868E-2</v>
      </c>
      <c r="G374" s="62">
        <f>G373/N376</f>
        <v>9.0592334494773524E-2</v>
      </c>
      <c r="H374" s="62">
        <f>H373/N376</f>
        <v>0.27526132404181186</v>
      </c>
      <c r="I374" s="62">
        <f>I373/N376</f>
        <v>0.46341463414634149</v>
      </c>
      <c r="J374" s="62">
        <f>J373/N376</f>
        <v>0.12195121951219512</v>
      </c>
      <c r="K374" s="62">
        <f>K373/N376</f>
        <v>2.0905923344947737E-2</v>
      </c>
      <c r="L374" s="62">
        <f>L373/N376</f>
        <v>1.0452961672473868E-2</v>
      </c>
      <c r="M374" s="62">
        <f>M373/N376</f>
        <v>6.9686411149825784E-3</v>
      </c>
      <c r="N374" s="62">
        <f>N373/N376</f>
        <v>0</v>
      </c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:36" ht="13.5" customHeight="1" thickBot="1" x14ac:dyDescent="0.3">
      <c r="B375" s="88" t="s">
        <v>63</v>
      </c>
      <c r="C375" s="63">
        <f t="shared" ref="C375:N375" si="103">C373/24</f>
        <v>0</v>
      </c>
      <c r="D375" s="63">
        <f t="shared" si="103"/>
        <v>0</v>
      </c>
      <c r="E375" s="63">
        <f t="shared" si="103"/>
        <v>0</v>
      </c>
      <c r="F375" s="63">
        <f t="shared" si="103"/>
        <v>0.125</v>
      </c>
      <c r="G375" s="63">
        <f t="shared" si="103"/>
        <v>1.0833333333333333</v>
      </c>
      <c r="H375" s="63">
        <f t="shared" si="103"/>
        <v>3.2916666666666665</v>
      </c>
      <c r="I375" s="63">
        <f t="shared" si="103"/>
        <v>5.541666666666667</v>
      </c>
      <c r="J375" s="63">
        <f t="shared" si="103"/>
        <v>1.4583333333333333</v>
      </c>
      <c r="K375" s="63">
        <f t="shared" si="103"/>
        <v>0.25</v>
      </c>
      <c r="L375" s="63">
        <f t="shared" si="103"/>
        <v>0.125</v>
      </c>
      <c r="M375" s="63">
        <f t="shared" si="103"/>
        <v>8.3333333333333329E-2</v>
      </c>
      <c r="N375" s="63">
        <f t="shared" si="103"/>
        <v>0</v>
      </c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:36" ht="12.75" customHeight="1" thickTop="1" thickBot="1" x14ac:dyDescent="0.3">
      <c r="B376" s="64"/>
      <c r="C376" s="64"/>
      <c r="D376" s="64"/>
      <c r="E376" s="64"/>
      <c r="L376" s="65" t="s">
        <v>53</v>
      </c>
      <c r="M376" s="66"/>
      <c r="N376" s="67">
        <f>SUM(C349:N372)</f>
        <v>287</v>
      </c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:36" ht="2.25" customHeight="1" thickTop="1" x14ac:dyDescent="0.25">
      <c r="L377" s="3"/>
      <c r="M377" s="3"/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:36" ht="2.25" customHeight="1" x14ac:dyDescent="0.25">
      <c r="L378" s="3"/>
      <c r="M378" s="3"/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:36" ht="12.75" customHeight="1" x14ac:dyDescent="0.25">
      <c r="B379" s="57" t="s">
        <v>64</v>
      </c>
      <c r="F379" s="68"/>
      <c r="G379" s="68"/>
      <c r="H379" s="68"/>
      <c r="I379" s="68"/>
      <c r="J379" s="68"/>
      <c r="K379" s="68"/>
      <c r="L379" s="3"/>
      <c r="M379" s="3"/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:36" ht="12.75" customHeight="1" x14ac:dyDescent="0.25">
      <c r="L380" s="3"/>
      <c r="M380" s="3"/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:36" ht="12.75" customHeight="1" x14ac:dyDescent="0.25">
      <c r="L381" s="3"/>
      <c r="M381" s="3"/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:36" ht="12.75" customHeight="1" x14ac:dyDescent="0.25">
      <c r="L382" s="3"/>
      <c r="M382" s="3"/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:36" ht="12.75" customHeight="1" x14ac:dyDescent="0.25">
      <c r="L383" s="3"/>
      <c r="M383" s="3"/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:36" ht="12.75" customHeight="1" x14ac:dyDescent="0.25">
      <c r="L384" s="3"/>
      <c r="M384" s="3"/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12:36" ht="12.75" customHeight="1" x14ac:dyDescent="0.25">
      <c r="L385" s="3"/>
      <c r="M385" s="3"/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12:36" ht="12.75" customHeight="1" x14ac:dyDescent="0.25">
      <c r="L386" s="3"/>
      <c r="M386" s="3"/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12:36" ht="12.75" customHeight="1" x14ac:dyDescent="0.25">
      <c r="L387" s="3"/>
      <c r="M387" s="3"/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12:36" ht="12.75" customHeight="1" x14ac:dyDescent="0.25">
      <c r="L388" s="3"/>
      <c r="M388" s="3"/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12:36" ht="12.75" customHeight="1" x14ac:dyDescent="0.25">
      <c r="L389" s="3"/>
      <c r="M389" s="3"/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12:36" ht="12.75" customHeight="1" x14ac:dyDescent="0.25">
      <c r="L390" s="3"/>
      <c r="M390" s="3"/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12:36" ht="12.75" customHeight="1" x14ac:dyDescent="0.25">
      <c r="L391" s="3"/>
      <c r="M391" s="3"/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12:36" ht="12.75" customHeight="1" x14ac:dyDescent="0.25">
      <c r="L392" s="3"/>
      <c r="M392" s="3"/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12:36" ht="12.75" customHeight="1" x14ac:dyDescent="0.25">
      <c r="L393" s="3"/>
      <c r="M393" s="3"/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12:36" ht="12.75" customHeight="1" x14ac:dyDescent="0.25">
      <c r="L394" s="3"/>
      <c r="M394" s="3"/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12:36" ht="12.75" customHeight="1" x14ac:dyDescent="0.25">
      <c r="L395" s="3"/>
      <c r="M395" s="3"/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12:36" ht="12.75" customHeight="1" x14ac:dyDescent="0.25">
      <c r="L396" s="3"/>
      <c r="M396" s="3"/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12:36" ht="12.75" customHeight="1" x14ac:dyDescent="0.25">
      <c r="L397" s="3"/>
      <c r="M397" s="3"/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12:36" ht="12.75" customHeight="1" x14ac:dyDescent="0.25">
      <c r="L398" s="3"/>
      <c r="M398" s="3"/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12:36" ht="3.75" customHeight="1" x14ac:dyDescent="0.25">
      <c r="L399" s="3"/>
      <c r="M399" s="3"/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12:36" ht="12.75" customHeight="1" x14ac:dyDescent="0.25">
      <c r="L400" s="3"/>
      <c r="M400" s="3"/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:36" ht="12.75" customHeight="1" x14ac:dyDescent="0.25">
      <c r="L401" s="3"/>
      <c r="M401" s="3"/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:36" ht="12.75" customHeight="1" x14ac:dyDescent="0.25">
      <c r="L402" s="3"/>
      <c r="M402" s="3"/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:36" ht="12.75" customHeight="1" x14ac:dyDescent="0.25">
      <c r="B403" s="57" t="s">
        <v>65</v>
      </c>
      <c r="F403" s="69"/>
      <c r="L403" s="3"/>
      <c r="M403" s="3"/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:36" ht="12.75" customHeight="1" thickBot="1" x14ac:dyDescent="0.3">
      <c r="L404" s="3"/>
      <c r="M404" s="3"/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:36" ht="13.5" customHeight="1" thickTop="1" x14ac:dyDescent="0.25">
      <c r="B405" s="73"/>
      <c r="C405" s="367" t="str">
        <f t="shared" ref="C405:N405" si="104">C347</f>
        <v>de 0 à 30</v>
      </c>
      <c r="D405" s="365" t="str">
        <f t="shared" si="104"/>
        <v>de 30 à 40</v>
      </c>
      <c r="E405" s="365" t="str">
        <f t="shared" si="104"/>
        <v>de 40 à 50</v>
      </c>
      <c r="F405" s="365" t="str">
        <f t="shared" si="104"/>
        <v>de 50 à 60</v>
      </c>
      <c r="G405" s="365" t="str">
        <f t="shared" si="104"/>
        <v>de 60 à 70</v>
      </c>
      <c r="H405" s="365" t="str">
        <f t="shared" si="104"/>
        <v>de 70 à 80</v>
      </c>
      <c r="I405" s="365" t="str">
        <f t="shared" si="104"/>
        <v>de 80 à 90</v>
      </c>
      <c r="J405" s="365" t="str">
        <f t="shared" si="104"/>
        <v>de 90 à 100</v>
      </c>
      <c r="K405" s="365" t="str">
        <f t="shared" si="104"/>
        <v>de 100 à 110</v>
      </c>
      <c r="L405" s="365" t="str">
        <f t="shared" si="104"/>
        <v>de 110 à 120</v>
      </c>
      <c r="M405" s="365" t="str">
        <f t="shared" si="104"/>
        <v>de 120 à 130</v>
      </c>
      <c r="N405" s="365" t="str">
        <f t="shared" si="104"/>
        <v>plus de 150</v>
      </c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:36" ht="13.5" customHeight="1" thickBot="1" x14ac:dyDescent="0.3">
      <c r="B406" s="25"/>
      <c r="C406" s="368"/>
      <c r="D406" s="366"/>
      <c r="E406" s="366"/>
      <c r="F406" s="366"/>
      <c r="G406" s="366"/>
      <c r="H406" s="366"/>
      <c r="I406" s="366"/>
      <c r="J406" s="366"/>
      <c r="K406" s="366"/>
      <c r="L406" s="366"/>
      <c r="M406" s="366"/>
      <c r="N406" s="366"/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:36" ht="13.5" customHeight="1" thickTop="1" x14ac:dyDescent="0.25">
      <c r="B407" s="16" t="s">
        <v>21</v>
      </c>
      <c r="C407" s="20">
        <f>C349+C291+C233+C176+C118+C63+C5</f>
        <v>0</v>
      </c>
      <c r="D407" s="41">
        <f t="shared" ref="D407:N407" si="105">D349+D291+D233+D176+D118+D63+D5</f>
        <v>0</v>
      </c>
      <c r="E407" s="41">
        <f t="shared" si="105"/>
        <v>0</v>
      </c>
      <c r="F407" s="41">
        <f t="shared" si="105"/>
        <v>0</v>
      </c>
      <c r="G407" s="41">
        <f t="shared" si="105"/>
        <v>0</v>
      </c>
      <c r="H407" s="41">
        <f t="shared" si="105"/>
        <v>2</v>
      </c>
      <c r="I407" s="41">
        <f t="shared" si="105"/>
        <v>3</v>
      </c>
      <c r="J407" s="41">
        <f t="shared" si="105"/>
        <v>1</v>
      </c>
      <c r="K407" s="41">
        <f t="shared" si="105"/>
        <v>1</v>
      </c>
      <c r="L407" s="41">
        <f t="shared" si="105"/>
        <v>0</v>
      </c>
      <c r="M407" s="41">
        <f t="shared" si="105"/>
        <v>0</v>
      </c>
      <c r="N407" s="41">
        <f t="shared" si="105"/>
        <v>0</v>
      </c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:36" ht="13.5" customHeight="1" x14ac:dyDescent="0.25">
      <c r="B408" s="16" t="s">
        <v>22</v>
      </c>
      <c r="C408" s="20">
        <f t="shared" ref="C408:N430" si="106">C350+C292+C234+C177+C119+C64+C6</f>
        <v>0</v>
      </c>
      <c r="D408" s="41">
        <f t="shared" si="106"/>
        <v>0</v>
      </c>
      <c r="E408" s="41">
        <f t="shared" si="106"/>
        <v>0</v>
      </c>
      <c r="F408" s="41">
        <f t="shared" si="106"/>
        <v>0</v>
      </c>
      <c r="G408" s="41">
        <f t="shared" si="106"/>
        <v>0</v>
      </c>
      <c r="H408" s="41">
        <f t="shared" si="106"/>
        <v>0</v>
      </c>
      <c r="I408" s="41">
        <f t="shared" si="106"/>
        <v>3</v>
      </c>
      <c r="J408" s="41">
        <f t="shared" si="106"/>
        <v>6</v>
      </c>
      <c r="K408" s="41">
        <f t="shared" si="106"/>
        <v>1</v>
      </c>
      <c r="L408" s="41">
        <f t="shared" si="106"/>
        <v>0</v>
      </c>
      <c r="M408" s="41">
        <f t="shared" si="106"/>
        <v>0</v>
      </c>
      <c r="N408" s="41">
        <f t="shared" si="106"/>
        <v>0</v>
      </c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:36" ht="13.5" customHeight="1" x14ac:dyDescent="0.25">
      <c r="B409" s="16" t="s">
        <v>23</v>
      </c>
      <c r="C409" s="20">
        <f t="shared" si="106"/>
        <v>0</v>
      </c>
      <c r="D409" s="41">
        <f t="shared" si="106"/>
        <v>0</v>
      </c>
      <c r="E409" s="41">
        <f t="shared" si="106"/>
        <v>0</v>
      </c>
      <c r="F409" s="41">
        <f t="shared" si="106"/>
        <v>0</v>
      </c>
      <c r="G409" s="41">
        <f t="shared" si="106"/>
        <v>1</v>
      </c>
      <c r="H409" s="41">
        <f t="shared" si="106"/>
        <v>1</v>
      </c>
      <c r="I409" s="41">
        <f t="shared" si="106"/>
        <v>2</v>
      </c>
      <c r="J409" s="41">
        <f t="shared" si="106"/>
        <v>2</v>
      </c>
      <c r="K409" s="41">
        <f t="shared" si="106"/>
        <v>0</v>
      </c>
      <c r="L409" s="41">
        <f t="shared" si="106"/>
        <v>0</v>
      </c>
      <c r="M409" s="41">
        <f t="shared" si="106"/>
        <v>0</v>
      </c>
      <c r="N409" s="41">
        <f t="shared" si="106"/>
        <v>0</v>
      </c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:36" ht="13.5" customHeight="1" x14ac:dyDescent="0.25">
      <c r="B410" s="16" t="s">
        <v>24</v>
      </c>
      <c r="C410" s="20">
        <f t="shared" si="106"/>
        <v>0</v>
      </c>
      <c r="D410" s="41">
        <f t="shared" si="106"/>
        <v>0</v>
      </c>
      <c r="E410" s="41">
        <f t="shared" si="106"/>
        <v>0</v>
      </c>
      <c r="F410" s="41">
        <f t="shared" si="106"/>
        <v>2</v>
      </c>
      <c r="G410" s="41">
        <f t="shared" si="106"/>
        <v>1</v>
      </c>
      <c r="H410" s="41">
        <f t="shared" si="106"/>
        <v>0</v>
      </c>
      <c r="I410" s="41">
        <f t="shared" si="106"/>
        <v>5</v>
      </c>
      <c r="J410" s="41">
        <f t="shared" si="106"/>
        <v>2</v>
      </c>
      <c r="K410" s="41">
        <f t="shared" si="106"/>
        <v>0</v>
      </c>
      <c r="L410" s="41">
        <f t="shared" si="106"/>
        <v>0</v>
      </c>
      <c r="M410" s="41">
        <f t="shared" si="106"/>
        <v>0</v>
      </c>
      <c r="N410" s="41">
        <f t="shared" si="106"/>
        <v>0</v>
      </c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:36" ht="13.5" customHeight="1" x14ac:dyDescent="0.25">
      <c r="B411" s="16" t="s">
        <v>25</v>
      </c>
      <c r="C411" s="20">
        <f t="shared" si="106"/>
        <v>0</v>
      </c>
      <c r="D411" s="41">
        <f t="shared" si="106"/>
        <v>0</v>
      </c>
      <c r="E411" s="41">
        <f t="shared" si="106"/>
        <v>0</v>
      </c>
      <c r="F411" s="41">
        <f t="shared" si="106"/>
        <v>2</v>
      </c>
      <c r="G411" s="41">
        <f t="shared" si="106"/>
        <v>4</v>
      </c>
      <c r="H411" s="41">
        <f t="shared" si="106"/>
        <v>3</v>
      </c>
      <c r="I411" s="41">
        <f t="shared" si="106"/>
        <v>10</v>
      </c>
      <c r="J411" s="41">
        <f t="shared" si="106"/>
        <v>6</v>
      </c>
      <c r="K411" s="41">
        <f t="shared" si="106"/>
        <v>0</v>
      </c>
      <c r="L411" s="41">
        <f t="shared" si="106"/>
        <v>0</v>
      </c>
      <c r="M411" s="41">
        <f t="shared" si="106"/>
        <v>0</v>
      </c>
      <c r="N411" s="41">
        <f t="shared" si="106"/>
        <v>0</v>
      </c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:36" ht="13.5" customHeight="1" x14ac:dyDescent="0.25">
      <c r="B412" s="16" t="s">
        <v>26</v>
      </c>
      <c r="C412" s="20">
        <f t="shared" si="106"/>
        <v>0</v>
      </c>
      <c r="D412" s="41">
        <f t="shared" si="106"/>
        <v>0</v>
      </c>
      <c r="E412" s="41">
        <f t="shared" si="106"/>
        <v>0</v>
      </c>
      <c r="F412" s="41">
        <f t="shared" si="106"/>
        <v>2</v>
      </c>
      <c r="G412" s="41">
        <f t="shared" si="106"/>
        <v>12</v>
      </c>
      <c r="H412" s="41">
        <f t="shared" si="106"/>
        <v>8</v>
      </c>
      <c r="I412" s="41">
        <f t="shared" si="106"/>
        <v>12</v>
      </c>
      <c r="J412" s="41">
        <f t="shared" si="106"/>
        <v>8</v>
      </c>
      <c r="K412" s="41">
        <f t="shared" si="106"/>
        <v>2</v>
      </c>
      <c r="L412" s="41">
        <f t="shared" si="106"/>
        <v>1</v>
      </c>
      <c r="M412" s="41">
        <f t="shared" si="106"/>
        <v>0</v>
      </c>
      <c r="N412" s="41">
        <f t="shared" si="106"/>
        <v>0</v>
      </c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:36" ht="13.5" customHeight="1" x14ac:dyDescent="0.25">
      <c r="B413" s="16" t="s">
        <v>27</v>
      </c>
      <c r="C413" s="20">
        <f t="shared" si="106"/>
        <v>0</v>
      </c>
      <c r="D413" s="41">
        <f t="shared" si="106"/>
        <v>0</v>
      </c>
      <c r="E413" s="41">
        <f t="shared" si="106"/>
        <v>0</v>
      </c>
      <c r="F413" s="41">
        <f t="shared" si="106"/>
        <v>1</v>
      </c>
      <c r="G413" s="41">
        <f t="shared" si="106"/>
        <v>2</v>
      </c>
      <c r="H413" s="41">
        <f t="shared" si="106"/>
        <v>16</v>
      </c>
      <c r="I413" s="41">
        <f t="shared" si="106"/>
        <v>21</v>
      </c>
      <c r="J413" s="41">
        <f t="shared" si="106"/>
        <v>6</v>
      </c>
      <c r="K413" s="41">
        <f t="shared" si="106"/>
        <v>0</v>
      </c>
      <c r="L413" s="41">
        <f t="shared" si="106"/>
        <v>2</v>
      </c>
      <c r="M413" s="41">
        <f t="shared" si="106"/>
        <v>0</v>
      </c>
      <c r="N413" s="41">
        <f t="shared" si="106"/>
        <v>0</v>
      </c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:36" ht="13.5" customHeight="1" x14ac:dyDescent="0.25">
      <c r="B414" s="16" t="s">
        <v>28</v>
      </c>
      <c r="C414" s="20">
        <f t="shared" si="106"/>
        <v>0</v>
      </c>
      <c r="D414" s="41">
        <f t="shared" si="106"/>
        <v>0</v>
      </c>
      <c r="E414" s="41">
        <f t="shared" si="106"/>
        <v>0</v>
      </c>
      <c r="F414" s="41">
        <f t="shared" si="106"/>
        <v>1</v>
      </c>
      <c r="G414" s="41">
        <f t="shared" si="106"/>
        <v>7</v>
      </c>
      <c r="H414" s="41">
        <f t="shared" si="106"/>
        <v>25</v>
      </c>
      <c r="I414" s="41">
        <f t="shared" si="106"/>
        <v>56</v>
      </c>
      <c r="J414" s="41">
        <f t="shared" si="106"/>
        <v>13</v>
      </c>
      <c r="K414" s="41">
        <f t="shared" si="106"/>
        <v>1</v>
      </c>
      <c r="L414" s="41">
        <f t="shared" si="106"/>
        <v>0</v>
      </c>
      <c r="M414" s="41">
        <f t="shared" si="106"/>
        <v>0</v>
      </c>
      <c r="N414" s="41">
        <f t="shared" si="106"/>
        <v>0</v>
      </c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:36" ht="13.5" customHeight="1" x14ac:dyDescent="0.25">
      <c r="B415" s="16" t="s">
        <v>29</v>
      </c>
      <c r="C415" s="20">
        <f t="shared" si="106"/>
        <v>0</v>
      </c>
      <c r="D415" s="41">
        <f t="shared" si="106"/>
        <v>1</v>
      </c>
      <c r="E415" s="41">
        <f t="shared" si="106"/>
        <v>0</v>
      </c>
      <c r="F415" s="41">
        <f t="shared" si="106"/>
        <v>0</v>
      </c>
      <c r="G415" s="41">
        <f t="shared" si="106"/>
        <v>2</v>
      </c>
      <c r="H415" s="41">
        <f t="shared" si="106"/>
        <v>23</v>
      </c>
      <c r="I415" s="41">
        <f t="shared" si="106"/>
        <v>41</v>
      </c>
      <c r="J415" s="41">
        <f t="shared" si="106"/>
        <v>20</v>
      </c>
      <c r="K415" s="41">
        <f t="shared" si="106"/>
        <v>1</v>
      </c>
      <c r="L415" s="41">
        <f t="shared" si="106"/>
        <v>0</v>
      </c>
      <c r="M415" s="41">
        <f t="shared" si="106"/>
        <v>0</v>
      </c>
      <c r="N415" s="41">
        <f t="shared" si="106"/>
        <v>0</v>
      </c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:36" ht="13.5" customHeight="1" x14ac:dyDescent="0.25">
      <c r="B416" s="16" t="s">
        <v>30</v>
      </c>
      <c r="C416" s="20">
        <f t="shared" si="106"/>
        <v>0</v>
      </c>
      <c r="D416" s="41">
        <f t="shared" si="106"/>
        <v>0</v>
      </c>
      <c r="E416" s="41">
        <f t="shared" si="106"/>
        <v>0</v>
      </c>
      <c r="F416" s="41">
        <f t="shared" si="106"/>
        <v>1</v>
      </c>
      <c r="G416" s="41">
        <f t="shared" si="106"/>
        <v>5</v>
      </c>
      <c r="H416" s="41">
        <f t="shared" si="106"/>
        <v>18</v>
      </c>
      <c r="I416" s="41">
        <f t="shared" si="106"/>
        <v>47</v>
      </c>
      <c r="J416" s="41">
        <f t="shared" si="106"/>
        <v>20</v>
      </c>
      <c r="K416" s="41">
        <f t="shared" si="106"/>
        <v>2</v>
      </c>
      <c r="L416" s="41">
        <f t="shared" si="106"/>
        <v>0</v>
      </c>
      <c r="M416" s="41">
        <f t="shared" si="106"/>
        <v>1</v>
      </c>
      <c r="N416" s="41">
        <f t="shared" si="106"/>
        <v>0</v>
      </c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:36" ht="13.5" customHeight="1" x14ac:dyDescent="0.25">
      <c r="B417" s="16" t="s">
        <v>31</v>
      </c>
      <c r="C417" s="20">
        <f t="shared" si="106"/>
        <v>0</v>
      </c>
      <c r="D417" s="41">
        <f t="shared" si="106"/>
        <v>0</v>
      </c>
      <c r="E417" s="41">
        <f t="shared" si="106"/>
        <v>0</v>
      </c>
      <c r="F417" s="41">
        <f t="shared" si="106"/>
        <v>0</v>
      </c>
      <c r="G417" s="41">
        <f t="shared" si="106"/>
        <v>9</v>
      </c>
      <c r="H417" s="41">
        <f t="shared" si="106"/>
        <v>24</v>
      </c>
      <c r="I417" s="41">
        <f t="shared" si="106"/>
        <v>70</v>
      </c>
      <c r="J417" s="41">
        <f t="shared" si="106"/>
        <v>17</v>
      </c>
      <c r="K417" s="41">
        <f t="shared" si="106"/>
        <v>2</v>
      </c>
      <c r="L417" s="41">
        <f t="shared" si="106"/>
        <v>1</v>
      </c>
      <c r="M417" s="41">
        <f t="shared" si="106"/>
        <v>0</v>
      </c>
      <c r="N417" s="41">
        <f t="shared" si="106"/>
        <v>0</v>
      </c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:36" ht="13.5" customHeight="1" x14ac:dyDescent="0.25">
      <c r="B418" s="16" t="s">
        <v>32</v>
      </c>
      <c r="C418" s="20">
        <f t="shared" si="106"/>
        <v>2</v>
      </c>
      <c r="D418" s="41">
        <f t="shared" si="106"/>
        <v>0</v>
      </c>
      <c r="E418" s="41">
        <f t="shared" si="106"/>
        <v>1</v>
      </c>
      <c r="F418" s="41">
        <f t="shared" si="106"/>
        <v>0</v>
      </c>
      <c r="G418" s="41">
        <f t="shared" si="106"/>
        <v>5</v>
      </c>
      <c r="H418" s="41">
        <f t="shared" si="106"/>
        <v>18</v>
      </c>
      <c r="I418" s="41">
        <f t="shared" si="106"/>
        <v>49</v>
      </c>
      <c r="J418" s="41">
        <f t="shared" si="106"/>
        <v>19</v>
      </c>
      <c r="K418" s="41">
        <f t="shared" si="106"/>
        <v>1</v>
      </c>
      <c r="L418" s="41">
        <f t="shared" si="106"/>
        <v>0</v>
      </c>
      <c r="M418" s="41">
        <f t="shared" si="106"/>
        <v>1</v>
      </c>
      <c r="N418" s="41">
        <f t="shared" si="106"/>
        <v>0</v>
      </c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:36" ht="13.5" customHeight="1" x14ac:dyDescent="0.25">
      <c r="B419" s="16" t="s">
        <v>33</v>
      </c>
      <c r="C419" s="20">
        <f t="shared" si="106"/>
        <v>1</v>
      </c>
      <c r="D419" s="41">
        <f t="shared" si="106"/>
        <v>0</v>
      </c>
      <c r="E419" s="41">
        <f t="shared" si="106"/>
        <v>0</v>
      </c>
      <c r="F419" s="41">
        <f t="shared" si="106"/>
        <v>0</v>
      </c>
      <c r="G419" s="41">
        <f t="shared" si="106"/>
        <v>6</v>
      </c>
      <c r="H419" s="41">
        <f t="shared" si="106"/>
        <v>16</v>
      </c>
      <c r="I419" s="41">
        <f t="shared" si="106"/>
        <v>51</v>
      </c>
      <c r="J419" s="41">
        <f t="shared" si="106"/>
        <v>14</v>
      </c>
      <c r="K419" s="41">
        <f t="shared" si="106"/>
        <v>2</v>
      </c>
      <c r="L419" s="41">
        <f t="shared" si="106"/>
        <v>2</v>
      </c>
      <c r="M419" s="41">
        <f t="shared" si="106"/>
        <v>0</v>
      </c>
      <c r="N419" s="41">
        <f t="shared" si="106"/>
        <v>0</v>
      </c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:36" ht="13.5" customHeight="1" x14ac:dyDescent="0.25">
      <c r="B420" s="16" t="s">
        <v>34</v>
      </c>
      <c r="C420" s="20">
        <f t="shared" si="106"/>
        <v>0</v>
      </c>
      <c r="D420" s="41">
        <f t="shared" si="106"/>
        <v>0</v>
      </c>
      <c r="E420" s="41">
        <f t="shared" si="106"/>
        <v>1</v>
      </c>
      <c r="F420" s="41">
        <f t="shared" si="106"/>
        <v>0</v>
      </c>
      <c r="G420" s="41">
        <f t="shared" si="106"/>
        <v>7</v>
      </c>
      <c r="H420" s="41">
        <f t="shared" si="106"/>
        <v>29</v>
      </c>
      <c r="I420" s="41">
        <f t="shared" si="106"/>
        <v>48</v>
      </c>
      <c r="J420" s="41">
        <f t="shared" si="106"/>
        <v>19</v>
      </c>
      <c r="K420" s="41">
        <f t="shared" si="106"/>
        <v>2</v>
      </c>
      <c r="L420" s="41">
        <f t="shared" si="106"/>
        <v>2</v>
      </c>
      <c r="M420" s="41">
        <f t="shared" si="106"/>
        <v>1</v>
      </c>
      <c r="N420" s="41">
        <f t="shared" si="106"/>
        <v>0</v>
      </c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:36" ht="13.5" customHeight="1" x14ac:dyDescent="0.25">
      <c r="B421" s="16" t="s">
        <v>35</v>
      </c>
      <c r="C421" s="20">
        <f t="shared" si="106"/>
        <v>0</v>
      </c>
      <c r="D421" s="41">
        <f t="shared" si="106"/>
        <v>0</v>
      </c>
      <c r="E421" s="41">
        <f t="shared" si="106"/>
        <v>0</v>
      </c>
      <c r="F421" s="41">
        <f t="shared" si="106"/>
        <v>0</v>
      </c>
      <c r="G421" s="41">
        <f t="shared" si="106"/>
        <v>5</v>
      </c>
      <c r="H421" s="41">
        <f t="shared" si="106"/>
        <v>22</v>
      </c>
      <c r="I421" s="41">
        <f t="shared" si="106"/>
        <v>57</v>
      </c>
      <c r="J421" s="41">
        <f t="shared" si="106"/>
        <v>19</v>
      </c>
      <c r="K421" s="41">
        <f t="shared" si="106"/>
        <v>1</v>
      </c>
      <c r="L421" s="41">
        <f t="shared" si="106"/>
        <v>0</v>
      </c>
      <c r="M421" s="41">
        <f t="shared" si="106"/>
        <v>0</v>
      </c>
      <c r="N421" s="41">
        <f t="shared" si="106"/>
        <v>0</v>
      </c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:36" ht="13.5" customHeight="1" x14ac:dyDescent="0.25">
      <c r="B422" s="16" t="s">
        <v>36</v>
      </c>
      <c r="C422" s="20">
        <f t="shared" si="106"/>
        <v>0</v>
      </c>
      <c r="D422" s="41">
        <f t="shared" si="106"/>
        <v>0</v>
      </c>
      <c r="E422" s="41">
        <f t="shared" si="106"/>
        <v>0</v>
      </c>
      <c r="F422" s="41">
        <f t="shared" si="106"/>
        <v>0</v>
      </c>
      <c r="G422" s="41">
        <f t="shared" si="106"/>
        <v>2</v>
      </c>
      <c r="H422" s="41">
        <f t="shared" si="106"/>
        <v>18</v>
      </c>
      <c r="I422" s="41">
        <f t="shared" si="106"/>
        <v>74</v>
      </c>
      <c r="J422" s="41">
        <f t="shared" si="106"/>
        <v>16</v>
      </c>
      <c r="K422" s="41">
        <f t="shared" si="106"/>
        <v>2</v>
      </c>
      <c r="L422" s="41">
        <f t="shared" si="106"/>
        <v>1</v>
      </c>
      <c r="M422" s="41">
        <f t="shared" si="106"/>
        <v>0</v>
      </c>
      <c r="N422" s="41">
        <f t="shared" si="106"/>
        <v>0</v>
      </c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:36" ht="13.5" customHeight="1" x14ac:dyDescent="0.25">
      <c r="B423" s="16" t="s">
        <v>37</v>
      </c>
      <c r="C423" s="20">
        <f t="shared" si="106"/>
        <v>1</v>
      </c>
      <c r="D423" s="41">
        <f t="shared" si="106"/>
        <v>0</v>
      </c>
      <c r="E423" s="41">
        <f t="shared" si="106"/>
        <v>0</v>
      </c>
      <c r="F423" s="41">
        <f t="shared" si="106"/>
        <v>1</v>
      </c>
      <c r="G423" s="41">
        <f t="shared" si="106"/>
        <v>1</v>
      </c>
      <c r="H423" s="41">
        <f t="shared" si="106"/>
        <v>29</v>
      </c>
      <c r="I423" s="41">
        <f t="shared" si="106"/>
        <v>70</v>
      </c>
      <c r="J423" s="41">
        <f t="shared" si="106"/>
        <v>17</v>
      </c>
      <c r="K423" s="41">
        <f t="shared" si="106"/>
        <v>0</v>
      </c>
      <c r="L423" s="41">
        <f t="shared" si="106"/>
        <v>0</v>
      </c>
      <c r="M423" s="41">
        <f t="shared" si="106"/>
        <v>0</v>
      </c>
      <c r="N423" s="41">
        <f t="shared" si="106"/>
        <v>0</v>
      </c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:36" ht="13.5" customHeight="1" x14ac:dyDescent="0.25">
      <c r="B424" s="16" t="s">
        <v>38</v>
      </c>
      <c r="C424" s="20">
        <f t="shared" si="106"/>
        <v>0</v>
      </c>
      <c r="D424" s="41">
        <f t="shared" si="106"/>
        <v>0</v>
      </c>
      <c r="E424" s="41">
        <f t="shared" si="106"/>
        <v>0</v>
      </c>
      <c r="F424" s="41">
        <f t="shared" si="106"/>
        <v>2</v>
      </c>
      <c r="G424" s="41">
        <f t="shared" si="106"/>
        <v>6</v>
      </c>
      <c r="H424" s="41">
        <f t="shared" si="106"/>
        <v>13</v>
      </c>
      <c r="I424" s="41">
        <f t="shared" si="106"/>
        <v>55</v>
      </c>
      <c r="J424" s="41">
        <f t="shared" si="106"/>
        <v>12</v>
      </c>
      <c r="K424" s="41">
        <f t="shared" si="106"/>
        <v>2</v>
      </c>
      <c r="L424" s="41">
        <f t="shared" si="106"/>
        <v>1</v>
      </c>
      <c r="M424" s="41">
        <f t="shared" si="106"/>
        <v>0</v>
      </c>
      <c r="N424" s="41">
        <f t="shared" si="106"/>
        <v>0</v>
      </c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</row>
    <row r="425" spans="2:36" ht="13.5" customHeight="1" x14ac:dyDescent="0.25">
      <c r="B425" s="16" t="s">
        <v>39</v>
      </c>
      <c r="C425" s="20">
        <f t="shared" si="106"/>
        <v>1</v>
      </c>
      <c r="D425" s="41">
        <f t="shared" si="106"/>
        <v>0</v>
      </c>
      <c r="E425" s="41">
        <f t="shared" si="106"/>
        <v>0</v>
      </c>
      <c r="F425" s="41">
        <f t="shared" si="106"/>
        <v>0</v>
      </c>
      <c r="G425" s="41">
        <f t="shared" si="106"/>
        <v>3</v>
      </c>
      <c r="H425" s="41">
        <f t="shared" si="106"/>
        <v>9</v>
      </c>
      <c r="I425" s="41">
        <f t="shared" si="106"/>
        <v>24</v>
      </c>
      <c r="J425" s="41">
        <f t="shared" si="106"/>
        <v>8</v>
      </c>
      <c r="K425" s="41">
        <f t="shared" si="106"/>
        <v>1</v>
      </c>
      <c r="L425" s="41">
        <f t="shared" si="106"/>
        <v>1</v>
      </c>
      <c r="M425" s="41">
        <f t="shared" si="106"/>
        <v>0</v>
      </c>
      <c r="N425" s="41">
        <f t="shared" si="106"/>
        <v>0</v>
      </c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</row>
    <row r="426" spans="2:36" ht="13.5" customHeight="1" x14ac:dyDescent="0.25">
      <c r="B426" s="16" t="s">
        <v>40</v>
      </c>
      <c r="C426" s="20">
        <f t="shared" si="106"/>
        <v>0</v>
      </c>
      <c r="D426" s="41">
        <f t="shared" si="106"/>
        <v>0</v>
      </c>
      <c r="E426" s="41">
        <f t="shared" si="106"/>
        <v>1</v>
      </c>
      <c r="F426" s="41">
        <f t="shared" si="106"/>
        <v>0</v>
      </c>
      <c r="G426" s="41">
        <f t="shared" si="106"/>
        <v>0</v>
      </c>
      <c r="H426" s="41">
        <f t="shared" si="106"/>
        <v>11</v>
      </c>
      <c r="I426" s="41">
        <f t="shared" si="106"/>
        <v>18</v>
      </c>
      <c r="J426" s="41">
        <f t="shared" si="106"/>
        <v>4</v>
      </c>
      <c r="K426" s="41">
        <f t="shared" si="106"/>
        <v>0</v>
      </c>
      <c r="L426" s="41">
        <f t="shared" si="106"/>
        <v>0</v>
      </c>
      <c r="M426" s="41">
        <f t="shared" si="106"/>
        <v>0</v>
      </c>
      <c r="N426" s="41">
        <f t="shared" si="106"/>
        <v>0</v>
      </c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</row>
    <row r="427" spans="2:36" ht="13.5" customHeight="1" x14ac:dyDescent="0.25">
      <c r="B427" s="16" t="s">
        <v>41</v>
      </c>
      <c r="C427" s="20">
        <f t="shared" si="106"/>
        <v>0</v>
      </c>
      <c r="D427" s="41">
        <f t="shared" si="106"/>
        <v>0</v>
      </c>
      <c r="E427" s="41">
        <f t="shared" si="106"/>
        <v>0</v>
      </c>
      <c r="F427" s="41">
        <f t="shared" si="106"/>
        <v>0</v>
      </c>
      <c r="G427" s="41">
        <f t="shared" si="106"/>
        <v>2</v>
      </c>
      <c r="H427" s="41">
        <f t="shared" si="106"/>
        <v>5</v>
      </c>
      <c r="I427" s="41">
        <f t="shared" si="106"/>
        <v>9</v>
      </c>
      <c r="J427" s="41">
        <f t="shared" si="106"/>
        <v>2</v>
      </c>
      <c r="K427" s="41">
        <f t="shared" si="106"/>
        <v>0</v>
      </c>
      <c r="L427" s="41">
        <f t="shared" si="106"/>
        <v>0</v>
      </c>
      <c r="M427" s="41">
        <f t="shared" si="106"/>
        <v>0</v>
      </c>
      <c r="N427" s="41">
        <f t="shared" si="106"/>
        <v>0</v>
      </c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</row>
    <row r="428" spans="2:36" ht="13.5" customHeight="1" x14ac:dyDescent="0.25">
      <c r="B428" s="16" t="s">
        <v>42</v>
      </c>
      <c r="C428" s="20">
        <f t="shared" si="106"/>
        <v>0</v>
      </c>
      <c r="D428" s="41">
        <f t="shared" si="106"/>
        <v>0</v>
      </c>
      <c r="E428" s="41">
        <f t="shared" si="106"/>
        <v>0</v>
      </c>
      <c r="F428" s="41">
        <f t="shared" si="106"/>
        <v>1</v>
      </c>
      <c r="G428" s="41">
        <f t="shared" si="106"/>
        <v>0</v>
      </c>
      <c r="H428" s="41">
        <f t="shared" si="106"/>
        <v>2</v>
      </c>
      <c r="I428" s="41">
        <f t="shared" si="106"/>
        <v>4</v>
      </c>
      <c r="J428" s="41">
        <f t="shared" si="106"/>
        <v>1</v>
      </c>
      <c r="K428" s="41">
        <f t="shared" si="106"/>
        <v>1</v>
      </c>
      <c r="L428" s="41">
        <f t="shared" si="106"/>
        <v>0</v>
      </c>
      <c r="M428" s="41">
        <f t="shared" si="106"/>
        <v>0</v>
      </c>
      <c r="N428" s="41">
        <f t="shared" si="106"/>
        <v>0</v>
      </c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:36" ht="13.5" customHeight="1" x14ac:dyDescent="0.25">
      <c r="B429" s="76" t="s">
        <v>43</v>
      </c>
      <c r="C429" s="20">
        <f t="shared" si="106"/>
        <v>0</v>
      </c>
      <c r="D429" s="41">
        <f t="shared" si="106"/>
        <v>0</v>
      </c>
      <c r="E429" s="41">
        <f t="shared" ref="E429:N429" si="107">E371+E313+E255+E198+E140+E85+E27</f>
        <v>0</v>
      </c>
      <c r="F429" s="41">
        <f t="shared" si="107"/>
        <v>0</v>
      </c>
      <c r="G429" s="41">
        <f t="shared" si="107"/>
        <v>2</v>
      </c>
      <c r="H429" s="41">
        <f t="shared" si="107"/>
        <v>5</v>
      </c>
      <c r="I429" s="41">
        <f t="shared" si="107"/>
        <v>3</v>
      </c>
      <c r="J429" s="41">
        <f t="shared" si="107"/>
        <v>5</v>
      </c>
      <c r="K429" s="41">
        <f t="shared" si="107"/>
        <v>0</v>
      </c>
      <c r="L429" s="41">
        <f t="shared" si="107"/>
        <v>0</v>
      </c>
      <c r="M429" s="41">
        <f t="shared" si="107"/>
        <v>0</v>
      </c>
      <c r="N429" s="41">
        <f t="shared" si="107"/>
        <v>0</v>
      </c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:36" ht="13.5" customHeight="1" thickBot="1" x14ac:dyDescent="0.3">
      <c r="B430" s="85" t="s">
        <v>44</v>
      </c>
      <c r="C430" s="20">
        <f t="shared" si="106"/>
        <v>0</v>
      </c>
      <c r="D430" s="41">
        <f t="shared" ref="D430:N430" si="108">D372+D314+D256+D199+D141+D86+D28</f>
        <v>0</v>
      </c>
      <c r="E430" s="41">
        <f t="shared" si="108"/>
        <v>0</v>
      </c>
      <c r="F430" s="41">
        <f t="shared" si="108"/>
        <v>0</v>
      </c>
      <c r="G430" s="41">
        <f t="shared" si="108"/>
        <v>1</v>
      </c>
      <c r="H430" s="41">
        <f t="shared" si="108"/>
        <v>1</v>
      </c>
      <c r="I430" s="41">
        <f t="shared" si="108"/>
        <v>5</v>
      </c>
      <c r="J430" s="41">
        <f t="shared" si="108"/>
        <v>0</v>
      </c>
      <c r="K430" s="41">
        <f t="shared" si="108"/>
        <v>0</v>
      </c>
      <c r="L430" s="41">
        <f t="shared" si="108"/>
        <v>0</v>
      </c>
      <c r="M430" s="41">
        <f t="shared" si="108"/>
        <v>0</v>
      </c>
      <c r="N430" s="41">
        <f t="shared" si="108"/>
        <v>0</v>
      </c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:36" ht="13.5" customHeight="1" thickTop="1" thickBot="1" x14ac:dyDescent="0.3">
      <c r="B431" s="52" t="s">
        <v>62</v>
      </c>
      <c r="C431" s="53">
        <f t="shared" ref="C431:N431" si="109">SUM(C407:C430)</f>
        <v>5</v>
      </c>
      <c r="D431" s="53">
        <f t="shared" si="109"/>
        <v>1</v>
      </c>
      <c r="E431" s="53">
        <f t="shared" si="109"/>
        <v>3</v>
      </c>
      <c r="F431" s="53">
        <f t="shared" si="109"/>
        <v>13</v>
      </c>
      <c r="G431" s="53">
        <f t="shared" si="109"/>
        <v>83</v>
      </c>
      <c r="H431" s="53">
        <f t="shared" si="109"/>
        <v>298</v>
      </c>
      <c r="I431" s="53">
        <f t="shared" si="109"/>
        <v>737</v>
      </c>
      <c r="J431" s="53">
        <f t="shared" si="109"/>
        <v>237</v>
      </c>
      <c r="K431" s="53">
        <f t="shared" si="109"/>
        <v>22</v>
      </c>
      <c r="L431" s="53">
        <f t="shared" si="109"/>
        <v>11</v>
      </c>
      <c r="M431" s="53">
        <f t="shared" si="109"/>
        <v>3</v>
      </c>
      <c r="N431" s="53">
        <f t="shared" si="109"/>
        <v>0</v>
      </c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:36" ht="13.5" customHeight="1" thickTop="1" x14ac:dyDescent="0.25">
      <c r="B432" s="16" t="s">
        <v>5</v>
      </c>
      <c r="C432" s="62">
        <f>C431/N434</f>
        <v>3.5385704175513091E-3</v>
      </c>
      <c r="D432" s="62">
        <f>D431/N434</f>
        <v>7.0771408351026188E-4</v>
      </c>
      <c r="E432" s="62">
        <f>E431/N434</f>
        <v>2.1231422505307855E-3</v>
      </c>
      <c r="F432" s="62">
        <f>F431/N434</f>
        <v>9.200283085633405E-3</v>
      </c>
      <c r="G432" s="62">
        <f>G431/N434</f>
        <v>5.8740268931351737E-2</v>
      </c>
      <c r="H432" s="62">
        <f>H431/N434</f>
        <v>0.21089879688605803</v>
      </c>
      <c r="I432" s="62">
        <f>I431/N434</f>
        <v>0.52158527954706302</v>
      </c>
      <c r="J432" s="62">
        <f>J431/N434</f>
        <v>0.16772823779193205</v>
      </c>
      <c r="K432" s="62">
        <f>K431/N434</f>
        <v>1.556970983722576E-2</v>
      </c>
      <c r="L432" s="62">
        <f>L431/N434</f>
        <v>7.7848549186128801E-3</v>
      </c>
      <c r="M432" s="62">
        <f>M431/N434</f>
        <v>2.1231422505307855E-3</v>
      </c>
      <c r="N432" s="62">
        <f>N431/N434</f>
        <v>0</v>
      </c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:35" ht="13.5" customHeight="1" thickBot="1" x14ac:dyDescent="0.3">
      <c r="B433" s="88" t="s">
        <v>63</v>
      </c>
      <c r="C433" s="63">
        <f t="shared" ref="C433:N433" si="110">C431/24</f>
        <v>0.20833333333333334</v>
      </c>
      <c r="D433" s="63">
        <f t="shared" si="110"/>
        <v>4.1666666666666664E-2</v>
      </c>
      <c r="E433" s="63">
        <f t="shared" si="110"/>
        <v>0.125</v>
      </c>
      <c r="F433" s="63">
        <f t="shared" si="110"/>
        <v>0.54166666666666663</v>
      </c>
      <c r="G433" s="63">
        <f t="shared" si="110"/>
        <v>3.4583333333333335</v>
      </c>
      <c r="H433" s="63">
        <f t="shared" si="110"/>
        <v>12.416666666666666</v>
      </c>
      <c r="I433" s="63">
        <f t="shared" si="110"/>
        <v>30.708333333333332</v>
      </c>
      <c r="J433" s="63">
        <f t="shared" si="110"/>
        <v>9.875</v>
      </c>
      <c r="K433" s="63">
        <f t="shared" si="110"/>
        <v>0.91666666666666663</v>
      </c>
      <c r="L433" s="63">
        <f t="shared" si="110"/>
        <v>0.45833333333333331</v>
      </c>
      <c r="M433" s="63">
        <f t="shared" si="110"/>
        <v>0.125</v>
      </c>
      <c r="N433" s="63">
        <f t="shared" si="110"/>
        <v>0</v>
      </c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:35" ht="12.75" customHeight="1" thickTop="1" thickBot="1" x14ac:dyDescent="0.3">
      <c r="B434" s="64"/>
      <c r="C434" s="64"/>
      <c r="D434" s="64"/>
      <c r="E434" s="64"/>
      <c r="L434" s="65" t="s">
        <v>53</v>
      </c>
      <c r="M434" s="66"/>
      <c r="N434" s="67">
        <f>SUM(C407:N430)</f>
        <v>1413</v>
      </c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:35" ht="12.75" customHeight="1" thickTop="1" x14ac:dyDescent="0.25">
      <c r="L435" s="3"/>
      <c r="M435" s="3"/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:35" ht="12.75" customHeight="1" x14ac:dyDescent="0.3">
      <c r="F436" s="156">
        <f>Synthese!C35</f>
        <v>80.680000000000007</v>
      </c>
      <c r="G436" s="70" t="s">
        <v>87</v>
      </c>
      <c r="L436" s="3"/>
      <c r="M436" s="3"/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:35" ht="12.75" customHeight="1" x14ac:dyDescent="0.3">
      <c r="B437" s="57" t="s">
        <v>64</v>
      </c>
      <c r="F437" s="157">
        <f>Synthese!B35</f>
        <v>0.64</v>
      </c>
      <c r="G437" s="70" t="s">
        <v>88</v>
      </c>
      <c r="H437" s="71"/>
      <c r="I437" s="71"/>
      <c r="J437" s="5"/>
      <c r="K437" s="5"/>
      <c r="L437" s="3"/>
      <c r="M437" s="3"/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:35" ht="12.75" customHeight="1" x14ac:dyDescent="0.25">
      <c r="L438" s="3"/>
      <c r="M438" s="3"/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:35" ht="12.75" customHeight="1" x14ac:dyDescent="0.25">
      <c r="L439" s="3"/>
      <c r="M439" s="3"/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:35" ht="12.75" customHeight="1" x14ac:dyDescent="0.25">
      <c r="L440" s="3"/>
      <c r="M440" s="3"/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:35" ht="12.75" customHeight="1" x14ac:dyDescent="0.25">
      <c r="L441" s="3"/>
      <c r="M441" s="3"/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:35" ht="12.75" customHeight="1" x14ac:dyDescent="0.25">
      <c r="L442" s="3"/>
      <c r="M442" s="3"/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:35" ht="12.75" customHeight="1" x14ac:dyDescent="0.25">
      <c r="L443" s="3"/>
      <c r="M443" s="3"/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:35" ht="12.75" customHeight="1" x14ac:dyDescent="0.25">
      <c r="L444" s="3"/>
      <c r="M444" s="3"/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:35" ht="12.75" customHeight="1" x14ac:dyDescent="0.25">
      <c r="L445" s="3"/>
      <c r="M445" s="3"/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:35" ht="12.75" customHeight="1" x14ac:dyDescent="0.25">
      <c r="L446" s="3"/>
      <c r="M446" s="3"/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:35" ht="12.75" customHeight="1" x14ac:dyDescent="0.25">
      <c r="L447" s="3"/>
      <c r="M447" s="3"/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:35" ht="12.75" customHeight="1" x14ac:dyDescent="0.25">
      <c r="L448" s="3"/>
      <c r="M448" s="3"/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:35" ht="12.75" customHeight="1" x14ac:dyDescent="0.25">
      <c r="L449" s="3"/>
      <c r="M449" s="3"/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:35" ht="12.75" customHeight="1" x14ac:dyDescent="0.25">
      <c r="L450" s="3"/>
      <c r="M450" s="3"/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:35" ht="12.75" customHeight="1" x14ac:dyDescent="0.25">
      <c r="L451" s="3"/>
      <c r="M451" s="3"/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:35" ht="12.75" customHeight="1" x14ac:dyDescent="0.25">
      <c r="L452" s="3"/>
      <c r="M452" s="3"/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:35" ht="12.75" customHeight="1" x14ac:dyDescent="0.25">
      <c r="L453" s="3"/>
      <c r="M453" s="3"/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:35" ht="12.75" customHeight="1" x14ac:dyDescent="0.25">
      <c r="L454" s="3"/>
      <c r="M454" s="3"/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:35" ht="12.75" customHeight="1" x14ac:dyDescent="0.25">
      <c r="L455" s="3"/>
      <c r="M455" s="3"/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:35" ht="9" customHeight="1" x14ac:dyDescent="0.25">
      <c r="L456" s="3"/>
      <c r="M456" s="3"/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:35" ht="8.25" customHeight="1" x14ac:dyDescent="0.25">
      <c r="L457" s="3"/>
      <c r="M457" s="3"/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:35" ht="12.75" customHeight="1" x14ac:dyDescent="0.25">
      <c r="L458" s="3"/>
      <c r="M458" s="3"/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:35" ht="12.75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:35" ht="12.7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:35" ht="12.75" customHeight="1" x14ac:dyDescent="0.25">
      <c r="B462" s="5"/>
      <c r="C462" s="5"/>
      <c r="D462" s="5"/>
      <c r="E462" s="5"/>
      <c r="F462" s="5"/>
      <c r="G462" s="5"/>
      <c r="H462" s="5"/>
      <c r="I462" s="5"/>
      <c r="J462" s="5"/>
      <c r="K462" s="5"/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:35" ht="12.75" customHeight="1" x14ac:dyDescent="0.25">
      <c r="B463" s="5"/>
      <c r="C463" s="5"/>
      <c r="D463" s="5"/>
      <c r="E463" s="5"/>
      <c r="F463" s="5"/>
      <c r="G463" s="5"/>
      <c r="H463" s="5"/>
      <c r="I463" s="5"/>
      <c r="J463" s="5"/>
      <c r="K463" s="5"/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:35" ht="12.75" customHeight="1" x14ac:dyDescent="0.25">
      <c r="B464" s="5"/>
      <c r="C464" s="5"/>
      <c r="D464" s="5"/>
      <c r="E464" s="5"/>
      <c r="F464" s="5"/>
      <c r="G464" s="5"/>
      <c r="H464" s="5"/>
      <c r="I464" s="5"/>
      <c r="J464" s="5"/>
      <c r="K464" s="5"/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:35" ht="12.75" customHeight="1" x14ac:dyDescent="0.25">
      <c r="B465" s="5"/>
      <c r="C465" s="5"/>
      <c r="D465" s="5"/>
      <c r="E465" s="5"/>
      <c r="F465" s="5"/>
      <c r="G465" s="5"/>
      <c r="H465" s="5"/>
      <c r="I465" s="5"/>
      <c r="J465" s="5"/>
      <c r="K465" s="5"/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:35" ht="12.75" customHeight="1" x14ac:dyDescent="0.25">
      <c r="B466" s="5"/>
      <c r="C466" s="5"/>
      <c r="D466" s="5"/>
      <c r="E466" s="5"/>
      <c r="F466" s="5"/>
      <c r="G466" s="5"/>
      <c r="H466" s="5"/>
      <c r="I466" s="5"/>
      <c r="J466" s="5"/>
      <c r="K466" s="5"/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:35" ht="12.75" customHeight="1" x14ac:dyDescent="0.25">
      <c r="B467" s="5"/>
      <c r="C467" s="5"/>
      <c r="D467" s="5"/>
      <c r="E467" s="5"/>
      <c r="F467" s="5"/>
      <c r="G467" s="5"/>
      <c r="H467" s="5"/>
      <c r="I467" s="5"/>
      <c r="J467" s="5"/>
      <c r="K467" s="5"/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:35" ht="12.75" customHeight="1" x14ac:dyDescent="0.25">
      <c r="B468" s="5"/>
      <c r="C468" s="5"/>
      <c r="D468" s="5"/>
      <c r="E468" s="5"/>
      <c r="F468" s="5"/>
      <c r="G468" s="5"/>
      <c r="H468" s="5"/>
      <c r="I468" s="5"/>
      <c r="J468" s="5"/>
      <c r="K468" s="5"/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:35" ht="12.75" customHeight="1" x14ac:dyDescent="0.25">
      <c r="B469" s="5"/>
      <c r="C469" s="5"/>
      <c r="D469" s="5"/>
      <c r="E469" s="5"/>
      <c r="F469" s="5"/>
      <c r="G469" s="5"/>
      <c r="H469" s="5"/>
      <c r="I469" s="5"/>
      <c r="J469" s="5"/>
      <c r="K469" s="5"/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:35" ht="12.75" customHeight="1" x14ac:dyDescent="0.25">
      <c r="B470" s="5"/>
      <c r="C470" s="5"/>
      <c r="D470" s="5"/>
      <c r="E470" s="5"/>
      <c r="F470" s="5"/>
      <c r="G470" s="5"/>
      <c r="H470" s="5"/>
      <c r="I470" s="5"/>
      <c r="J470" s="5"/>
      <c r="K470" s="5"/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:35" ht="12.75" customHeight="1" x14ac:dyDescent="0.25">
      <c r="B471" s="5"/>
      <c r="C471" s="5"/>
      <c r="D471" s="5"/>
      <c r="E471" s="5"/>
      <c r="F471" s="5"/>
      <c r="G471" s="5"/>
      <c r="H471" s="5"/>
      <c r="I471" s="5"/>
      <c r="J471" s="5"/>
      <c r="K471" s="5"/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:35" ht="12.75" customHeight="1" x14ac:dyDescent="0.25">
      <c r="B472" s="5"/>
      <c r="C472" s="5"/>
      <c r="D472" s="5"/>
      <c r="E472" s="5"/>
      <c r="F472" s="5"/>
      <c r="G472" s="5"/>
      <c r="H472" s="5"/>
      <c r="I472" s="5"/>
      <c r="J472" s="5"/>
      <c r="K472" s="5"/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:35" ht="12.75" customHeight="1" x14ac:dyDescent="0.25">
      <c r="B473" s="5"/>
      <c r="C473" s="5"/>
      <c r="D473" s="5"/>
      <c r="E473" s="5"/>
      <c r="F473" s="5"/>
      <c r="G473" s="5"/>
      <c r="H473" s="5"/>
      <c r="I473" s="5"/>
      <c r="J473" s="5"/>
      <c r="K473" s="5"/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:35" ht="12.75" customHeight="1" x14ac:dyDescent="0.25">
      <c r="B474" s="5"/>
      <c r="C474" s="5"/>
      <c r="D474" s="5"/>
      <c r="E474" s="5"/>
      <c r="F474" s="5"/>
      <c r="G474" s="5"/>
      <c r="H474" s="5"/>
      <c r="I474" s="5"/>
      <c r="J474" s="5"/>
      <c r="K474" s="5"/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:35" ht="12.75" customHeight="1" x14ac:dyDescent="0.25">
      <c r="B475" s="5"/>
      <c r="C475" s="5"/>
      <c r="D475" s="5"/>
      <c r="E475" s="5"/>
      <c r="F475" s="5"/>
      <c r="G475" s="5"/>
      <c r="H475" s="5"/>
      <c r="I475" s="5"/>
      <c r="J475" s="5"/>
      <c r="K475" s="5"/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:35" ht="12.75" customHeight="1" x14ac:dyDescent="0.25">
      <c r="B476" s="5"/>
      <c r="C476" s="5"/>
      <c r="D476" s="5"/>
      <c r="E476" s="5"/>
      <c r="F476" s="5"/>
      <c r="G476" s="5"/>
      <c r="H476" s="5"/>
      <c r="I476" s="5"/>
      <c r="J476" s="5"/>
      <c r="K476" s="5"/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:35" ht="12.75" customHeight="1" x14ac:dyDescent="0.25">
      <c r="B477" s="5"/>
      <c r="C477" s="5"/>
      <c r="D477" s="5"/>
      <c r="E477" s="5"/>
      <c r="F477" s="5"/>
      <c r="G477" s="5"/>
      <c r="H477" s="5"/>
      <c r="I477" s="5"/>
      <c r="J477" s="5"/>
      <c r="K477" s="5"/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:35" ht="12.75" customHeight="1" x14ac:dyDescent="0.25">
      <c r="B478" s="5"/>
      <c r="C478" s="5"/>
      <c r="D478" s="5"/>
      <c r="E478" s="5"/>
      <c r="F478" s="5"/>
      <c r="G478" s="5"/>
      <c r="H478" s="5"/>
      <c r="I478" s="5"/>
      <c r="J478" s="5"/>
      <c r="K478" s="5"/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:35" ht="12.75" customHeight="1" x14ac:dyDescent="0.25">
      <c r="B479" s="5"/>
      <c r="C479" s="5"/>
      <c r="D479" s="5"/>
      <c r="E479" s="5"/>
      <c r="F479" s="5"/>
      <c r="G479" s="5"/>
      <c r="H479" s="5"/>
      <c r="I479" s="5"/>
      <c r="J479" s="5"/>
      <c r="K479" s="5"/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:35" ht="12.75" customHeight="1" x14ac:dyDescent="0.25">
      <c r="B480" s="5"/>
      <c r="C480" s="5"/>
      <c r="D480" s="5"/>
      <c r="E480" s="5"/>
      <c r="F480" s="5"/>
      <c r="G480" s="5"/>
      <c r="H480" s="5"/>
      <c r="I480" s="5"/>
      <c r="J480" s="5"/>
      <c r="K480" s="5"/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:35" ht="12.75" customHeight="1" x14ac:dyDescent="0.25">
      <c r="B481" s="5"/>
      <c r="C481" s="5"/>
      <c r="D481" s="5"/>
      <c r="E481" s="5"/>
      <c r="F481" s="5"/>
      <c r="G481" s="5"/>
      <c r="H481" s="5"/>
      <c r="I481" s="5"/>
      <c r="J481" s="5"/>
      <c r="K481" s="5"/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:35" ht="12.75" customHeight="1" x14ac:dyDescent="0.25">
      <c r="B482" s="5"/>
      <c r="C482" s="5"/>
      <c r="D482" s="5"/>
      <c r="E482" s="5"/>
      <c r="F482" s="5"/>
      <c r="G482" s="5"/>
      <c r="H482" s="5"/>
      <c r="I482" s="5"/>
      <c r="J482" s="5"/>
      <c r="K482" s="5"/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:35" ht="12.75" customHeight="1" x14ac:dyDescent="0.25">
      <c r="B483" s="5"/>
      <c r="C483" s="5"/>
      <c r="D483" s="5"/>
      <c r="E483" s="5"/>
      <c r="F483" s="5"/>
      <c r="G483" s="5"/>
      <c r="H483" s="5"/>
      <c r="I483" s="5"/>
      <c r="J483" s="5"/>
      <c r="K483" s="5"/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:35" ht="12.75" customHeight="1" x14ac:dyDescent="0.25">
      <c r="B484" s="5"/>
      <c r="C484" s="5"/>
      <c r="D484" s="5"/>
      <c r="E484" s="5"/>
      <c r="F484" s="5"/>
      <c r="G484" s="5"/>
      <c r="H484" s="5"/>
      <c r="I484" s="5"/>
      <c r="J484" s="5"/>
      <c r="K484" s="5"/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:35" ht="12.75" customHeight="1" x14ac:dyDescent="0.25">
      <c r="B485" s="5"/>
      <c r="C485" s="5"/>
      <c r="D485" s="5"/>
      <c r="E485" s="5"/>
      <c r="F485" s="5"/>
      <c r="G485" s="5"/>
      <c r="H485" s="5"/>
      <c r="I485" s="5"/>
      <c r="J485" s="5"/>
      <c r="K485" s="5"/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:35" ht="12.75" customHeight="1" x14ac:dyDescent="0.25">
      <c r="B486" s="5"/>
      <c r="C486" s="5"/>
      <c r="D486" s="5"/>
      <c r="E486" s="5"/>
      <c r="F486" s="5"/>
      <c r="G486" s="5"/>
      <c r="H486" s="5"/>
      <c r="I486" s="5"/>
      <c r="J486" s="5"/>
      <c r="K486" s="5"/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:35" ht="12.75" customHeight="1" x14ac:dyDescent="0.25">
      <c r="B487" s="5"/>
      <c r="C487" s="5"/>
      <c r="D487" s="5"/>
      <c r="E487" s="5"/>
      <c r="F487" s="5"/>
      <c r="G487" s="5"/>
      <c r="H487" s="5"/>
      <c r="I487" s="5"/>
      <c r="J487" s="5"/>
      <c r="K487" s="5"/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:35" ht="12.75" customHeight="1" x14ac:dyDescent="0.25">
      <c r="B488" s="5"/>
      <c r="C488" s="5"/>
      <c r="D488" s="5"/>
      <c r="E488" s="5"/>
      <c r="F488" s="5"/>
      <c r="G488" s="5"/>
      <c r="H488" s="5"/>
      <c r="I488" s="5"/>
      <c r="J488" s="5"/>
      <c r="K488" s="5"/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:35" ht="12.75" customHeight="1" x14ac:dyDescent="0.25">
      <c r="B489" s="5"/>
      <c r="C489" s="5"/>
      <c r="D489" s="5"/>
      <c r="E489" s="5"/>
      <c r="F489" s="5"/>
      <c r="G489" s="5"/>
      <c r="H489" s="5"/>
      <c r="I489" s="5"/>
      <c r="J489" s="5"/>
      <c r="K489" s="5"/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:35" ht="12.75" customHeight="1" x14ac:dyDescent="0.25">
      <c r="B490" s="5"/>
      <c r="C490" s="5"/>
      <c r="D490" s="5"/>
      <c r="E490" s="5"/>
      <c r="F490" s="5"/>
      <c r="G490" s="5"/>
      <c r="H490" s="5"/>
      <c r="I490" s="5"/>
      <c r="J490" s="5"/>
      <c r="K490" s="5"/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:35" ht="7.5" customHeight="1" x14ac:dyDescent="0.25">
      <c r="B491" s="5"/>
      <c r="C491" s="5"/>
      <c r="D491" s="5"/>
      <c r="E491" s="5"/>
      <c r="F491" s="5"/>
      <c r="G491" s="5"/>
      <c r="H491" s="5"/>
      <c r="I491" s="5"/>
      <c r="J491" s="5"/>
      <c r="K491" s="5"/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:35" ht="12.75" customHeight="1" x14ac:dyDescent="0.25">
      <c r="B492" s="5"/>
      <c r="C492" s="5"/>
      <c r="D492" s="5"/>
      <c r="E492" s="5"/>
      <c r="F492" s="5"/>
      <c r="G492" s="5"/>
      <c r="H492" s="5"/>
      <c r="I492" s="5"/>
      <c r="J492" s="5"/>
      <c r="K492" s="5"/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:35" ht="12.75" customHeight="1" x14ac:dyDescent="0.25">
      <c r="B493" s="5"/>
      <c r="C493" s="5"/>
      <c r="D493" s="5"/>
      <c r="E493" s="5"/>
      <c r="F493" s="5"/>
      <c r="G493" s="5"/>
      <c r="H493" s="5"/>
      <c r="I493" s="5"/>
      <c r="J493" s="5"/>
      <c r="K493" s="5"/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:35" ht="12.75" customHeight="1" x14ac:dyDescent="0.25">
      <c r="B494" s="5"/>
      <c r="C494" s="5"/>
      <c r="D494" s="5"/>
      <c r="E494" s="5"/>
      <c r="F494" s="5"/>
      <c r="G494" s="5"/>
      <c r="H494" s="5"/>
      <c r="I494" s="5"/>
      <c r="J494" s="5"/>
      <c r="K494" s="5"/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:35" ht="12.75" customHeight="1" x14ac:dyDescent="0.25">
      <c r="B495" s="5"/>
      <c r="C495" s="5"/>
      <c r="D495" s="5"/>
      <c r="E495" s="5"/>
      <c r="F495" s="5"/>
      <c r="G495" s="5"/>
      <c r="H495" s="5"/>
      <c r="I495" s="5"/>
      <c r="J495" s="5"/>
      <c r="K495" s="5"/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:35" ht="12.75" customHeight="1" x14ac:dyDescent="0.25">
      <c r="B496" s="5"/>
      <c r="C496" s="5"/>
      <c r="D496" s="5"/>
      <c r="E496" s="5"/>
      <c r="F496" s="5"/>
      <c r="G496" s="5"/>
      <c r="H496" s="5"/>
      <c r="I496" s="5"/>
      <c r="J496" s="5"/>
      <c r="K496" s="5"/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:35" ht="12.75" customHeight="1" x14ac:dyDescent="0.25">
      <c r="B497" s="5"/>
      <c r="C497" s="5"/>
      <c r="D497" s="5"/>
      <c r="E497" s="5"/>
      <c r="F497" s="5"/>
      <c r="G497" s="5"/>
      <c r="H497" s="5"/>
      <c r="I497" s="5"/>
      <c r="J497" s="5"/>
      <c r="K497" s="5"/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:35" ht="12.75" customHeight="1" x14ac:dyDescent="0.25">
      <c r="B498" s="5"/>
      <c r="C498" s="5"/>
      <c r="D498" s="5"/>
      <c r="E498" s="5"/>
      <c r="F498" s="5"/>
      <c r="G498" s="5"/>
      <c r="H498" s="5"/>
      <c r="I498" s="5"/>
      <c r="J498" s="5"/>
      <c r="K498" s="5"/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:35" ht="12.75" customHeight="1" x14ac:dyDescent="0.25">
      <c r="B499" s="5"/>
      <c r="C499" s="5"/>
      <c r="D499" s="5"/>
      <c r="E499" s="5"/>
      <c r="F499" s="5"/>
      <c r="G499" s="5"/>
      <c r="H499" s="5"/>
      <c r="I499" s="5"/>
      <c r="J499" s="5"/>
      <c r="K499" s="5"/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:35" ht="12.75" customHeight="1" x14ac:dyDescent="0.25">
      <c r="B500" s="5"/>
      <c r="C500" s="5"/>
      <c r="D500" s="5"/>
      <c r="E500" s="5"/>
      <c r="F500" s="5"/>
      <c r="G500" s="5"/>
      <c r="H500" s="5"/>
      <c r="I500" s="5"/>
      <c r="J500" s="5"/>
      <c r="K500" s="5"/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:35" ht="12.75" customHeight="1" x14ac:dyDescent="0.25">
      <c r="B501" s="5"/>
      <c r="C501" s="5"/>
      <c r="D501" s="5"/>
      <c r="E501" s="5"/>
      <c r="F501" s="5"/>
      <c r="G501" s="5"/>
      <c r="H501" s="5"/>
      <c r="I501" s="5"/>
      <c r="J501" s="5"/>
      <c r="K501" s="5"/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:35" ht="12.75" customHeight="1" x14ac:dyDescent="0.25">
      <c r="B502" s="5"/>
      <c r="C502" s="5"/>
      <c r="D502" s="5"/>
      <c r="E502" s="5"/>
      <c r="F502" s="5"/>
      <c r="G502" s="5"/>
      <c r="H502" s="5"/>
      <c r="I502" s="5"/>
      <c r="J502" s="5"/>
      <c r="K502" s="5"/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:35" ht="12.75" customHeight="1" x14ac:dyDescent="0.25">
      <c r="B503" s="5"/>
      <c r="C503" s="5"/>
      <c r="D503" s="5"/>
      <c r="E503" s="5"/>
      <c r="F503" s="5"/>
      <c r="G503" s="5"/>
      <c r="H503" s="5"/>
      <c r="I503" s="5"/>
      <c r="J503" s="5"/>
      <c r="K503" s="5"/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:35" ht="12.75" customHeight="1" x14ac:dyDescent="0.25">
      <c r="B504" s="5"/>
      <c r="C504" s="5"/>
      <c r="D504" s="5"/>
      <c r="E504" s="5"/>
      <c r="F504" s="5"/>
      <c r="G504" s="5"/>
      <c r="H504" s="5"/>
      <c r="I504" s="5"/>
      <c r="J504" s="5"/>
      <c r="K504" s="5"/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:35" ht="12.75" customHeight="1" x14ac:dyDescent="0.25">
      <c r="B505" s="5"/>
      <c r="C505" s="5"/>
      <c r="D505" s="5"/>
      <c r="E505" s="5"/>
      <c r="F505" s="5"/>
      <c r="G505" s="5"/>
      <c r="H505" s="5"/>
      <c r="I505" s="5"/>
      <c r="J505" s="5"/>
      <c r="K505" s="5"/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:35" ht="12.75" customHeight="1" x14ac:dyDescent="0.25">
      <c r="B506" s="5"/>
      <c r="C506" s="5"/>
      <c r="D506" s="5"/>
      <c r="E506" s="5"/>
      <c r="F506" s="5"/>
      <c r="G506" s="5"/>
      <c r="H506" s="5"/>
      <c r="I506" s="5"/>
      <c r="J506" s="5"/>
      <c r="K506" s="5"/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:35" ht="12.75" customHeight="1" x14ac:dyDescent="0.25">
      <c r="B507" s="5"/>
      <c r="C507" s="5"/>
      <c r="D507" s="5"/>
      <c r="E507" s="5"/>
      <c r="F507" s="5"/>
      <c r="G507" s="5"/>
      <c r="H507" s="5"/>
      <c r="I507" s="5"/>
      <c r="J507" s="5"/>
      <c r="K507" s="5"/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:35" ht="12.75" customHeight="1" x14ac:dyDescent="0.25">
      <c r="B508" s="5"/>
      <c r="C508" s="5"/>
      <c r="D508" s="5"/>
      <c r="E508" s="5"/>
      <c r="F508" s="5"/>
      <c r="G508" s="5"/>
      <c r="H508" s="5"/>
      <c r="I508" s="5"/>
      <c r="J508" s="5"/>
      <c r="K508" s="5"/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:35" ht="12.75" customHeight="1" x14ac:dyDescent="0.25">
      <c r="B509" s="5"/>
      <c r="C509" s="5"/>
      <c r="D509" s="5"/>
      <c r="E509" s="5"/>
      <c r="F509" s="5"/>
      <c r="G509" s="5"/>
      <c r="H509" s="5"/>
      <c r="I509" s="5"/>
      <c r="J509" s="5"/>
      <c r="K509" s="5"/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:35" ht="12.75" customHeight="1" x14ac:dyDescent="0.25">
      <c r="B510" s="5"/>
      <c r="C510" s="5"/>
      <c r="D510" s="5"/>
      <c r="E510" s="5"/>
      <c r="F510" s="5"/>
      <c r="G510" s="5"/>
      <c r="H510" s="5"/>
      <c r="I510" s="5"/>
      <c r="J510" s="5"/>
      <c r="K510" s="5"/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:35" ht="12.75" customHeight="1" x14ac:dyDescent="0.25">
      <c r="B511" s="5"/>
      <c r="C511" s="5"/>
      <c r="D511" s="5"/>
      <c r="E511" s="5"/>
      <c r="F511" s="5"/>
      <c r="G511" s="5"/>
      <c r="H511" s="5"/>
      <c r="I511" s="5"/>
      <c r="J511" s="5"/>
      <c r="K511" s="5"/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:35" ht="12.75" customHeight="1" x14ac:dyDescent="0.25">
      <c r="B512" s="5"/>
      <c r="C512" s="5"/>
      <c r="D512" s="5"/>
      <c r="E512" s="5"/>
      <c r="F512" s="5"/>
      <c r="G512" s="5"/>
      <c r="H512" s="5"/>
      <c r="I512" s="5"/>
      <c r="J512" s="5"/>
      <c r="K512" s="5"/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:35" ht="12.75" customHeight="1" x14ac:dyDescent="0.25">
      <c r="B513" s="5"/>
      <c r="C513" s="5"/>
      <c r="D513" s="5"/>
      <c r="E513" s="5"/>
      <c r="F513" s="5"/>
      <c r="G513" s="5"/>
      <c r="H513" s="5"/>
      <c r="I513" s="5"/>
      <c r="J513" s="5"/>
      <c r="K513" s="5"/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:35" ht="12.75" customHeight="1" x14ac:dyDescent="0.25">
      <c r="B514" s="5"/>
      <c r="C514" s="5"/>
      <c r="D514" s="5"/>
      <c r="E514" s="5"/>
      <c r="F514" s="5"/>
      <c r="G514" s="5"/>
      <c r="H514" s="5"/>
      <c r="I514" s="5"/>
      <c r="J514" s="5"/>
      <c r="K514" s="5"/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:35" ht="4.5" customHeight="1" x14ac:dyDescent="0.25">
      <c r="B515" s="5"/>
      <c r="C515" s="5"/>
      <c r="D515" s="5"/>
      <c r="E515" s="5"/>
      <c r="F515" s="5"/>
      <c r="G515" s="5"/>
      <c r="H515" s="5"/>
      <c r="I515" s="5"/>
      <c r="J515" s="5"/>
      <c r="K515" s="5"/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:35" ht="12.75" customHeight="1" x14ac:dyDescent="0.25">
      <c r="B516" s="5"/>
      <c r="C516" s="5"/>
      <c r="D516" s="5"/>
      <c r="E516" s="5"/>
      <c r="F516" s="5"/>
      <c r="G516" s="5"/>
      <c r="H516" s="5"/>
      <c r="I516" s="5"/>
      <c r="J516" s="5"/>
      <c r="K516" s="5"/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:35" ht="12.75" customHeight="1" x14ac:dyDescent="0.25">
      <c r="B517" s="5"/>
      <c r="C517" s="5"/>
      <c r="D517" s="5"/>
      <c r="E517" s="5"/>
      <c r="F517" s="5"/>
      <c r="G517" s="5"/>
      <c r="H517" s="5"/>
      <c r="I517" s="5"/>
      <c r="J517" s="5"/>
      <c r="K517" s="5"/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:35" ht="12.75" customHeight="1" x14ac:dyDescent="0.25">
      <c r="B518" s="5"/>
      <c r="C518" s="5"/>
      <c r="D518" s="5"/>
      <c r="E518" s="5"/>
      <c r="F518" s="5"/>
      <c r="G518" s="5"/>
      <c r="H518" s="5"/>
      <c r="I518" s="5"/>
      <c r="J518" s="5"/>
      <c r="K518" s="5"/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:35" ht="12.75" customHeight="1" x14ac:dyDescent="0.25">
      <c r="B519" s="5"/>
      <c r="C519" s="5"/>
      <c r="D519" s="5"/>
      <c r="E519" s="5"/>
      <c r="F519" s="5"/>
      <c r="G519" s="5"/>
      <c r="H519" s="5"/>
      <c r="I519" s="5"/>
      <c r="J519" s="5"/>
      <c r="K519" s="5"/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:35" ht="12.75" customHeight="1" x14ac:dyDescent="0.25">
      <c r="B520" s="5"/>
      <c r="C520" s="5"/>
      <c r="D520" s="5"/>
      <c r="E520" s="5"/>
      <c r="F520" s="5"/>
      <c r="G520" s="5"/>
      <c r="H520" s="5"/>
      <c r="I520" s="5"/>
      <c r="J520" s="5"/>
      <c r="K520" s="5"/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:35" ht="12.75" customHeight="1" x14ac:dyDescent="0.25">
      <c r="B521" s="5"/>
      <c r="C521" s="5"/>
      <c r="D521" s="5"/>
      <c r="E521" s="5"/>
      <c r="F521" s="5"/>
      <c r="G521" s="5"/>
      <c r="H521" s="5"/>
      <c r="I521" s="5"/>
      <c r="J521" s="5"/>
      <c r="K521" s="5"/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:35" ht="12.75" customHeight="1" x14ac:dyDescent="0.25">
      <c r="B522" s="5"/>
      <c r="C522" s="5"/>
      <c r="D522" s="5"/>
      <c r="E522" s="5"/>
      <c r="F522" s="5"/>
      <c r="G522" s="5"/>
      <c r="H522" s="5"/>
      <c r="I522" s="5"/>
      <c r="J522" s="5"/>
      <c r="K522" s="5"/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:35" ht="12.75" customHeight="1" x14ac:dyDescent="0.25">
      <c r="B523" s="5"/>
      <c r="C523" s="5"/>
      <c r="D523" s="5"/>
      <c r="E523" s="5"/>
      <c r="F523" s="5"/>
      <c r="G523" s="5"/>
      <c r="H523" s="5"/>
      <c r="I523" s="5"/>
      <c r="J523" s="5"/>
      <c r="K523" s="5"/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:35" ht="12.75" customHeight="1" x14ac:dyDescent="0.25">
      <c r="B524" s="5"/>
      <c r="C524" s="5"/>
      <c r="D524" s="5"/>
      <c r="E524" s="5"/>
      <c r="F524" s="5"/>
      <c r="G524" s="5"/>
      <c r="H524" s="5"/>
      <c r="I524" s="5"/>
      <c r="J524" s="5"/>
      <c r="K524" s="5"/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:35" ht="12.75" customHeight="1" x14ac:dyDescent="0.25">
      <c r="B525" s="5"/>
      <c r="C525" s="5"/>
      <c r="D525" s="5"/>
      <c r="E525" s="5"/>
      <c r="F525" s="5"/>
      <c r="G525" s="5"/>
      <c r="H525" s="5"/>
      <c r="I525" s="5"/>
      <c r="J525" s="5"/>
      <c r="K525" s="5"/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:35" ht="12.75" customHeight="1" x14ac:dyDescent="0.25">
      <c r="B526" s="5"/>
      <c r="C526" s="5"/>
      <c r="D526" s="5"/>
      <c r="E526" s="5"/>
      <c r="F526" s="5"/>
      <c r="G526" s="5"/>
      <c r="H526" s="5"/>
      <c r="I526" s="5"/>
      <c r="J526" s="5"/>
      <c r="K526" s="5"/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:35" ht="12.75" customHeight="1" x14ac:dyDescent="0.25">
      <c r="B527" s="5"/>
      <c r="C527" s="5"/>
      <c r="D527" s="5"/>
      <c r="E527" s="5"/>
      <c r="F527" s="5"/>
      <c r="G527" s="5"/>
      <c r="H527" s="5"/>
      <c r="I527" s="5"/>
      <c r="J527" s="5"/>
      <c r="K527" s="5"/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:35" ht="12.75" customHeight="1" x14ac:dyDescent="0.25">
      <c r="B528" s="5"/>
      <c r="C528" s="5"/>
      <c r="D528" s="5"/>
      <c r="E528" s="5"/>
      <c r="F528" s="5"/>
      <c r="G528" s="5"/>
      <c r="H528" s="5"/>
      <c r="I528" s="5"/>
      <c r="J528" s="5"/>
      <c r="K528" s="5"/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:35" ht="12.75" customHeight="1" x14ac:dyDescent="0.25">
      <c r="B529" s="5"/>
      <c r="C529" s="5"/>
      <c r="D529" s="5"/>
      <c r="E529" s="5"/>
      <c r="F529" s="5"/>
      <c r="G529" s="5"/>
      <c r="H529" s="5"/>
      <c r="I529" s="5"/>
      <c r="J529" s="5"/>
      <c r="K529" s="5"/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:35" ht="12.75" customHeight="1" x14ac:dyDescent="0.25">
      <c r="B530" s="5"/>
      <c r="C530" s="5"/>
      <c r="D530" s="5"/>
      <c r="E530" s="5"/>
      <c r="F530" s="5"/>
      <c r="G530" s="5"/>
      <c r="H530" s="5"/>
      <c r="I530" s="5"/>
      <c r="J530" s="5"/>
      <c r="K530" s="5"/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:35" ht="12.75" customHeight="1" x14ac:dyDescent="0.25">
      <c r="B531" s="5"/>
      <c r="C531" s="5"/>
      <c r="D531" s="5"/>
      <c r="E531" s="5"/>
      <c r="F531" s="5"/>
      <c r="G531" s="5"/>
      <c r="H531" s="5"/>
      <c r="I531" s="5"/>
      <c r="J531" s="5"/>
      <c r="K531" s="5"/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:35" ht="12.75" customHeight="1" x14ac:dyDescent="0.25">
      <c r="B532" s="5"/>
      <c r="C532" s="5"/>
      <c r="D532" s="5"/>
      <c r="E532" s="5"/>
      <c r="F532" s="5"/>
      <c r="G532" s="5"/>
      <c r="H532" s="5"/>
      <c r="I532" s="5"/>
      <c r="J532" s="5"/>
      <c r="K532" s="5"/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:35" ht="12.75" customHeight="1" x14ac:dyDescent="0.25">
      <c r="B533" s="5"/>
      <c r="C533" s="5"/>
      <c r="D533" s="5"/>
      <c r="E533" s="5"/>
      <c r="F533" s="5"/>
      <c r="G533" s="5"/>
      <c r="H533" s="5"/>
      <c r="I533" s="5"/>
      <c r="J533" s="5"/>
      <c r="K533" s="5"/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:35" ht="12.75" customHeight="1" x14ac:dyDescent="0.25">
      <c r="B534" s="5"/>
      <c r="C534" s="5"/>
      <c r="D534" s="5"/>
      <c r="E534" s="5"/>
      <c r="F534" s="5"/>
      <c r="G534" s="5"/>
      <c r="H534" s="5"/>
      <c r="I534" s="5"/>
      <c r="J534" s="5"/>
      <c r="K534" s="5"/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:35" ht="12.75" customHeight="1" x14ac:dyDescent="0.25">
      <c r="B535" s="5"/>
      <c r="C535" s="5"/>
      <c r="D535" s="5"/>
      <c r="E535" s="5"/>
      <c r="F535" s="5"/>
      <c r="G535" s="5"/>
      <c r="H535" s="5"/>
      <c r="I535" s="5"/>
      <c r="J535" s="5"/>
      <c r="K535" s="5"/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:35" ht="12.75" customHeight="1" x14ac:dyDescent="0.25">
      <c r="B536" s="5"/>
      <c r="C536" s="5"/>
      <c r="D536" s="5"/>
      <c r="E536" s="5"/>
      <c r="F536" s="5"/>
      <c r="G536" s="5"/>
      <c r="H536" s="5"/>
      <c r="I536" s="5"/>
      <c r="J536" s="5"/>
      <c r="K536" s="5"/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:35" ht="12.75" customHeight="1" x14ac:dyDescent="0.25">
      <c r="B537" s="5"/>
      <c r="C537" s="5"/>
      <c r="D537" s="5"/>
      <c r="E537" s="5"/>
      <c r="F537" s="5"/>
      <c r="G537" s="5"/>
      <c r="H537" s="5"/>
      <c r="I537" s="5"/>
      <c r="J537" s="5"/>
      <c r="K537" s="5"/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:35" ht="12.75" customHeight="1" x14ac:dyDescent="0.25">
      <c r="B538" s="5"/>
      <c r="C538" s="5"/>
      <c r="D538" s="5"/>
      <c r="E538" s="5"/>
      <c r="F538" s="5"/>
      <c r="G538" s="5"/>
      <c r="H538" s="5"/>
      <c r="I538" s="5"/>
      <c r="J538" s="5"/>
      <c r="K538" s="5"/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:35" ht="12.75" customHeight="1" x14ac:dyDescent="0.25">
      <c r="B539" s="5"/>
      <c r="C539" s="5"/>
      <c r="D539" s="5"/>
      <c r="E539" s="5"/>
      <c r="F539" s="5"/>
      <c r="G539" s="5"/>
      <c r="H539" s="5"/>
      <c r="I539" s="5"/>
      <c r="J539" s="5"/>
      <c r="K539" s="5"/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:35" ht="12.75" customHeight="1" x14ac:dyDescent="0.25">
      <c r="B540" s="5"/>
      <c r="C540" s="5"/>
      <c r="D540" s="5"/>
      <c r="E540" s="5"/>
      <c r="F540" s="5"/>
      <c r="G540" s="5"/>
      <c r="H540" s="5"/>
      <c r="I540" s="5"/>
      <c r="J540" s="5"/>
      <c r="K540" s="5"/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:35" ht="12.75" customHeight="1" x14ac:dyDescent="0.25">
      <c r="B541" s="5"/>
      <c r="C541" s="5"/>
      <c r="D541" s="5"/>
      <c r="E541" s="5"/>
      <c r="F541" s="5"/>
      <c r="G541" s="5"/>
      <c r="H541" s="5"/>
      <c r="I541" s="5"/>
      <c r="J541" s="5"/>
      <c r="K541" s="5"/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:35" ht="12.75" customHeight="1" x14ac:dyDescent="0.25">
      <c r="B542" s="5"/>
      <c r="C542" s="5"/>
      <c r="D542" s="5"/>
      <c r="E542" s="5"/>
      <c r="F542" s="5"/>
      <c r="G542" s="5"/>
      <c r="H542" s="5"/>
      <c r="I542" s="5"/>
      <c r="J542" s="5"/>
      <c r="K542" s="5"/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:35" ht="12.75" customHeight="1" x14ac:dyDescent="0.25">
      <c r="B543" s="5"/>
      <c r="C543" s="5"/>
      <c r="D543" s="5"/>
      <c r="E543" s="5"/>
      <c r="F543" s="5"/>
      <c r="G543" s="5"/>
      <c r="H543" s="5"/>
      <c r="I543" s="5"/>
      <c r="J543" s="5"/>
      <c r="K543" s="5"/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:35" ht="12.75" customHeight="1" x14ac:dyDescent="0.25">
      <c r="B544" s="5"/>
      <c r="C544" s="5"/>
      <c r="D544" s="5"/>
      <c r="E544" s="5"/>
      <c r="F544" s="5"/>
      <c r="G544" s="5"/>
      <c r="H544" s="5"/>
      <c r="I544" s="5"/>
      <c r="J544" s="5"/>
      <c r="K544" s="5"/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:35" ht="12.75" customHeight="1" x14ac:dyDescent="0.25">
      <c r="B545" s="5"/>
      <c r="C545" s="5"/>
      <c r="D545" s="5"/>
      <c r="E545" s="5"/>
      <c r="F545" s="5"/>
      <c r="G545" s="5"/>
      <c r="H545" s="5"/>
      <c r="I545" s="5"/>
      <c r="J545" s="5"/>
      <c r="K545" s="5"/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:35" ht="12.75" customHeight="1" x14ac:dyDescent="0.25">
      <c r="B546" s="5"/>
      <c r="C546" s="5"/>
      <c r="D546" s="5"/>
      <c r="E546" s="5"/>
      <c r="F546" s="5"/>
      <c r="G546" s="5"/>
      <c r="H546" s="5"/>
      <c r="I546" s="5"/>
      <c r="J546" s="5"/>
      <c r="K546" s="5"/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:35" ht="12.75" customHeight="1" x14ac:dyDescent="0.25">
      <c r="B547" s="5"/>
      <c r="C547" s="5"/>
      <c r="D547" s="5"/>
      <c r="E547" s="5"/>
      <c r="F547" s="5"/>
      <c r="G547" s="5"/>
      <c r="H547" s="5"/>
      <c r="I547" s="5"/>
      <c r="J547" s="5"/>
      <c r="K547" s="5"/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:35" ht="8.25" customHeight="1" x14ac:dyDescent="0.25">
      <c r="B548" s="5"/>
      <c r="C548" s="5"/>
      <c r="D548" s="5"/>
      <c r="E548" s="5"/>
      <c r="F548" s="5"/>
      <c r="G548" s="5"/>
      <c r="H548" s="5"/>
      <c r="I548" s="5"/>
      <c r="J548" s="5"/>
      <c r="K548" s="5"/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:35" ht="5.25" customHeight="1" x14ac:dyDescent="0.25">
      <c r="B549" s="5"/>
      <c r="C549" s="5"/>
      <c r="D549" s="5"/>
      <c r="E549" s="5"/>
      <c r="F549" s="5"/>
      <c r="G549" s="5"/>
      <c r="H549" s="5"/>
      <c r="I549" s="5"/>
      <c r="J549" s="5"/>
      <c r="K549" s="5"/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:35" ht="12.75" customHeight="1" x14ac:dyDescent="0.25">
      <c r="B550" s="5"/>
      <c r="C550" s="5"/>
      <c r="D550" s="5"/>
      <c r="E550" s="5"/>
      <c r="F550" s="5"/>
      <c r="G550" s="5"/>
      <c r="H550" s="5"/>
      <c r="I550" s="5"/>
      <c r="J550" s="5"/>
      <c r="K550" s="5"/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:35" ht="12.75" customHeight="1" x14ac:dyDescent="0.25">
      <c r="B551" s="5"/>
      <c r="C551" s="5"/>
      <c r="D551" s="5"/>
      <c r="E551" s="5"/>
      <c r="F551" s="5"/>
      <c r="G551" s="5"/>
      <c r="H551" s="5"/>
      <c r="I551" s="5"/>
      <c r="J551" s="5"/>
      <c r="K551" s="5"/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:35" ht="12.75" customHeight="1" x14ac:dyDescent="0.25">
      <c r="B552" s="5"/>
      <c r="C552" s="5"/>
      <c r="D552" s="5"/>
      <c r="E552" s="5"/>
      <c r="F552" s="5"/>
      <c r="G552" s="5"/>
      <c r="H552" s="5"/>
      <c r="I552" s="5"/>
      <c r="J552" s="5"/>
      <c r="K552" s="5"/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:35" ht="12.75" customHeight="1" x14ac:dyDescent="0.25">
      <c r="B553" s="5"/>
      <c r="C553" s="5"/>
      <c r="D553" s="5"/>
      <c r="E553" s="5"/>
      <c r="F553" s="5"/>
      <c r="G553" s="5"/>
      <c r="H553" s="5"/>
      <c r="I553" s="5"/>
      <c r="J553" s="5"/>
      <c r="K553" s="5"/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:35" ht="12.75" customHeight="1" x14ac:dyDescent="0.25">
      <c r="B554" s="5"/>
      <c r="C554" s="5"/>
      <c r="D554" s="5"/>
      <c r="E554" s="5"/>
      <c r="F554" s="5"/>
      <c r="G554" s="5"/>
      <c r="H554" s="5"/>
      <c r="I554" s="5"/>
      <c r="J554" s="5"/>
      <c r="K554" s="5"/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:35" ht="12.75" customHeight="1" x14ac:dyDescent="0.25">
      <c r="B555" s="5"/>
      <c r="C555" s="5"/>
      <c r="D555" s="5"/>
      <c r="E555" s="5"/>
      <c r="F555" s="5"/>
      <c r="G555" s="5"/>
      <c r="H555" s="5"/>
      <c r="I555" s="5"/>
      <c r="J555" s="5"/>
      <c r="K555" s="5"/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:35" ht="12.75" customHeight="1" x14ac:dyDescent="0.25">
      <c r="B556" s="5"/>
      <c r="C556" s="5"/>
      <c r="D556" s="5"/>
      <c r="E556" s="5"/>
      <c r="F556" s="5"/>
      <c r="G556" s="5"/>
      <c r="H556" s="5"/>
      <c r="I556" s="5"/>
      <c r="J556" s="5"/>
      <c r="K556" s="5"/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:35" ht="12.75" customHeight="1" x14ac:dyDescent="0.25">
      <c r="B557" s="5"/>
      <c r="C557" s="5"/>
      <c r="D557" s="5"/>
      <c r="E557" s="5"/>
      <c r="F557" s="5"/>
      <c r="G557" s="5"/>
      <c r="H557" s="5"/>
      <c r="I557" s="5"/>
      <c r="J557" s="5"/>
      <c r="K557" s="5"/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:35" ht="12.75" customHeight="1" x14ac:dyDescent="0.25">
      <c r="B558" s="5"/>
      <c r="C558" s="5"/>
      <c r="D558" s="5"/>
      <c r="E558" s="5"/>
      <c r="F558" s="5"/>
      <c r="G558" s="5"/>
      <c r="H558" s="5"/>
      <c r="I558" s="5"/>
      <c r="J558" s="5"/>
      <c r="K558" s="5"/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:35" ht="12.75" customHeight="1" x14ac:dyDescent="0.25">
      <c r="B559" s="5"/>
      <c r="C559" s="5"/>
      <c r="D559" s="5"/>
      <c r="E559" s="5"/>
      <c r="F559" s="5"/>
      <c r="G559" s="5"/>
      <c r="H559" s="5"/>
      <c r="I559" s="5"/>
      <c r="J559" s="5"/>
      <c r="K559" s="5"/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:35" ht="12.75" customHeight="1" x14ac:dyDescent="0.25">
      <c r="B560" s="5"/>
      <c r="C560" s="5"/>
      <c r="D560" s="5"/>
      <c r="E560" s="5"/>
      <c r="F560" s="5"/>
      <c r="G560" s="5"/>
      <c r="H560" s="5"/>
      <c r="I560" s="5"/>
      <c r="J560" s="5"/>
      <c r="K560" s="5"/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:35" ht="12.75" customHeight="1" x14ac:dyDescent="0.25">
      <c r="B561" s="5"/>
      <c r="C561" s="5"/>
      <c r="D561" s="5"/>
      <c r="E561" s="5"/>
      <c r="F561" s="5"/>
      <c r="G561" s="5"/>
      <c r="H561" s="5"/>
      <c r="I561" s="5"/>
      <c r="J561" s="5"/>
      <c r="K561" s="5"/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:35" ht="12.75" customHeight="1" x14ac:dyDescent="0.25">
      <c r="B562" s="5"/>
      <c r="C562" s="5"/>
      <c r="D562" s="5"/>
      <c r="E562" s="5"/>
      <c r="F562" s="5"/>
      <c r="G562" s="5"/>
      <c r="H562" s="5"/>
      <c r="I562" s="5"/>
      <c r="J562" s="5"/>
      <c r="K562" s="5"/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:35" ht="12.75" customHeight="1" x14ac:dyDescent="0.25">
      <c r="B563" s="5"/>
      <c r="C563" s="5"/>
      <c r="D563" s="5"/>
      <c r="E563" s="5"/>
      <c r="F563" s="5"/>
      <c r="G563" s="5"/>
      <c r="H563" s="5"/>
      <c r="I563" s="5"/>
      <c r="J563" s="5"/>
      <c r="K563" s="5"/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:35" ht="12.75" customHeight="1" x14ac:dyDescent="0.25">
      <c r="B564" s="5"/>
      <c r="C564" s="5"/>
      <c r="D564" s="5"/>
      <c r="E564" s="5"/>
      <c r="F564" s="5"/>
      <c r="G564" s="5"/>
      <c r="H564" s="5"/>
      <c r="I564" s="5"/>
      <c r="J564" s="5"/>
      <c r="K564" s="5"/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:35" ht="12.75" customHeight="1" x14ac:dyDescent="0.25">
      <c r="B565" s="5"/>
      <c r="C565" s="5"/>
      <c r="D565" s="5"/>
      <c r="E565" s="5"/>
      <c r="F565" s="5"/>
      <c r="G565" s="5"/>
      <c r="H565" s="5"/>
      <c r="I565" s="5"/>
      <c r="J565" s="5"/>
      <c r="K565" s="5"/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:35" ht="12.75" customHeight="1" x14ac:dyDescent="0.25">
      <c r="B566" s="5"/>
      <c r="C566" s="5"/>
      <c r="D566" s="5"/>
      <c r="E566" s="5"/>
      <c r="F566" s="5"/>
      <c r="G566" s="5"/>
      <c r="H566" s="5"/>
      <c r="I566" s="5"/>
      <c r="J566" s="5"/>
      <c r="K566" s="5"/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:35" ht="12.75" customHeight="1" x14ac:dyDescent="0.25">
      <c r="B567" s="5"/>
      <c r="C567" s="5"/>
      <c r="D567" s="5"/>
      <c r="E567" s="5"/>
      <c r="F567" s="5"/>
      <c r="G567" s="5"/>
      <c r="H567" s="5"/>
      <c r="I567" s="5"/>
      <c r="J567" s="5"/>
      <c r="K567" s="5"/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:35" ht="12.75" customHeight="1" x14ac:dyDescent="0.25">
      <c r="B568" s="5"/>
      <c r="C568" s="5"/>
      <c r="D568" s="5"/>
      <c r="E568" s="5"/>
      <c r="F568" s="5"/>
      <c r="G568" s="5"/>
      <c r="H568" s="5"/>
      <c r="I568" s="5"/>
      <c r="J568" s="5"/>
      <c r="K568" s="5"/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:35" ht="12.75" customHeight="1" x14ac:dyDescent="0.25">
      <c r="B569" s="5"/>
      <c r="C569" s="5"/>
      <c r="D569" s="5"/>
      <c r="E569" s="5"/>
      <c r="F569" s="5"/>
      <c r="G569" s="5"/>
      <c r="H569" s="5"/>
      <c r="I569" s="5"/>
      <c r="J569" s="5"/>
      <c r="K569" s="5"/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:35" ht="12.75" customHeight="1" x14ac:dyDescent="0.25">
      <c r="B570" s="5"/>
      <c r="C570" s="5"/>
      <c r="D570" s="5"/>
      <c r="E570" s="5"/>
      <c r="F570" s="5"/>
      <c r="G570" s="5"/>
      <c r="H570" s="5"/>
      <c r="I570" s="5"/>
      <c r="J570" s="5"/>
      <c r="K570" s="5"/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:35" ht="12.75" customHeight="1" x14ac:dyDescent="0.25">
      <c r="B571" s="5"/>
      <c r="C571" s="5"/>
      <c r="D571" s="5"/>
      <c r="E571" s="5"/>
      <c r="F571" s="5"/>
      <c r="G571" s="5"/>
      <c r="H571" s="5"/>
      <c r="I571" s="5"/>
      <c r="J571" s="5"/>
      <c r="K571" s="5"/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:35" ht="12.75" customHeight="1" x14ac:dyDescent="0.25">
      <c r="B572" s="5"/>
      <c r="C572" s="5"/>
      <c r="D572" s="5"/>
      <c r="E572" s="5"/>
      <c r="F572" s="5"/>
      <c r="G572" s="5"/>
      <c r="H572" s="5"/>
      <c r="I572" s="5"/>
      <c r="J572" s="5"/>
      <c r="K572" s="5"/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:35" ht="12.75" hidden="1" customHeight="1" x14ac:dyDescent="0.25">
      <c r="B573" s="5"/>
      <c r="C573" s="5"/>
      <c r="D573" s="5"/>
      <c r="E573" s="5"/>
      <c r="F573" s="5"/>
      <c r="G573" s="5"/>
      <c r="H573" s="5"/>
      <c r="I573" s="5"/>
      <c r="J573" s="5"/>
      <c r="K573" s="5"/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:35" ht="12.75" customHeight="1" x14ac:dyDescent="0.25">
      <c r="B574" s="5"/>
      <c r="C574" s="5"/>
      <c r="D574" s="5"/>
      <c r="E574" s="5"/>
      <c r="F574" s="5"/>
      <c r="G574" s="5"/>
      <c r="H574" s="5"/>
      <c r="I574" s="5"/>
      <c r="J574" s="5"/>
      <c r="K574" s="5"/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:35" ht="12.75" customHeight="1" x14ac:dyDescent="0.25">
      <c r="B575" s="5"/>
      <c r="C575" s="5"/>
      <c r="D575" s="5"/>
      <c r="E575" s="5"/>
      <c r="F575" s="5"/>
      <c r="G575" s="5"/>
      <c r="H575" s="5"/>
      <c r="I575" s="5"/>
      <c r="J575" s="5"/>
      <c r="K575" s="5"/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:35" ht="12.75" customHeight="1" x14ac:dyDescent="0.25">
      <c r="B576" s="5"/>
      <c r="C576" s="5"/>
      <c r="D576" s="5"/>
      <c r="E576" s="5"/>
      <c r="F576" s="5"/>
      <c r="G576" s="5"/>
      <c r="H576" s="5"/>
      <c r="I576" s="5"/>
      <c r="J576" s="5"/>
      <c r="K576" s="5"/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:35" ht="12.75" customHeight="1" x14ac:dyDescent="0.25">
      <c r="B577" s="5"/>
      <c r="C577" s="5"/>
      <c r="D577" s="5"/>
      <c r="E577" s="5"/>
      <c r="F577" s="5"/>
      <c r="G577" s="5"/>
      <c r="H577" s="5"/>
      <c r="I577" s="5"/>
      <c r="J577" s="5"/>
      <c r="K577" s="5"/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:35" ht="12.75" customHeight="1" x14ac:dyDescent="0.25">
      <c r="B578" s="5"/>
      <c r="C578" s="5"/>
      <c r="D578" s="5"/>
      <c r="E578" s="5"/>
      <c r="F578" s="5"/>
      <c r="G578" s="5"/>
      <c r="H578" s="5"/>
      <c r="I578" s="5"/>
      <c r="J578" s="5"/>
      <c r="K578" s="5"/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:35" ht="12.75" customHeight="1" x14ac:dyDescent="0.25">
      <c r="B579" s="5"/>
      <c r="C579" s="5"/>
      <c r="D579" s="5"/>
      <c r="E579" s="5"/>
      <c r="F579" s="5"/>
      <c r="G579" s="5"/>
      <c r="H579" s="5"/>
      <c r="I579" s="5"/>
      <c r="J579" s="5"/>
      <c r="K579" s="5"/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:35" ht="12.75" customHeight="1" x14ac:dyDescent="0.25">
      <c r="B580" s="5"/>
      <c r="C580" s="5"/>
      <c r="D580" s="5"/>
      <c r="E580" s="5"/>
      <c r="F580" s="5"/>
      <c r="G580" s="5"/>
      <c r="H580" s="5"/>
      <c r="I580" s="5"/>
      <c r="J580" s="5"/>
      <c r="K580" s="5"/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:35" ht="12.75" customHeight="1" x14ac:dyDescent="0.25">
      <c r="B581" s="5"/>
      <c r="C581" s="5"/>
      <c r="D581" s="5"/>
      <c r="E581" s="5"/>
      <c r="F581" s="5"/>
      <c r="G581" s="5"/>
      <c r="H581" s="5"/>
      <c r="I581" s="5"/>
      <c r="J581" s="5"/>
      <c r="K581" s="5"/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:35" ht="12.75" customHeight="1" x14ac:dyDescent="0.25">
      <c r="B582" s="5"/>
      <c r="C582" s="5"/>
      <c r="D582" s="5"/>
      <c r="E582" s="5"/>
      <c r="F582" s="5"/>
      <c r="G582" s="5"/>
      <c r="H582" s="5"/>
      <c r="I582" s="5"/>
      <c r="J582" s="5"/>
      <c r="K582" s="5"/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:35" ht="12.75" customHeight="1" x14ac:dyDescent="0.25">
      <c r="B583" s="5"/>
      <c r="C583" s="5"/>
      <c r="D583" s="5"/>
      <c r="E583" s="5"/>
      <c r="F583" s="5"/>
      <c r="G583" s="5"/>
      <c r="H583" s="5"/>
      <c r="I583" s="5"/>
      <c r="J583" s="5"/>
      <c r="K583" s="5"/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:35" ht="12.75" customHeight="1" x14ac:dyDescent="0.25">
      <c r="B584" s="5"/>
      <c r="C584" s="5"/>
      <c r="D584" s="5"/>
      <c r="E584" s="5"/>
      <c r="F584" s="5"/>
      <c r="G584" s="5"/>
      <c r="H584" s="5"/>
      <c r="I584" s="5"/>
      <c r="J584" s="5"/>
      <c r="K584" s="5"/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:35" ht="12.75" customHeight="1" x14ac:dyDescent="0.25">
      <c r="B585" s="5"/>
      <c r="C585" s="5"/>
      <c r="D585" s="5"/>
      <c r="E585" s="5"/>
      <c r="F585" s="5"/>
      <c r="G585" s="5"/>
      <c r="H585" s="5"/>
      <c r="I585" s="5"/>
      <c r="J585" s="5"/>
      <c r="K585" s="5"/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:35" ht="12.75" customHeight="1" x14ac:dyDescent="0.25">
      <c r="B586" s="5"/>
      <c r="C586" s="5"/>
      <c r="D586" s="5"/>
      <c r="E586" s="5"/>
      <c r="F586" s="5"/>
      <c r="G586" s="5"/>
      <c r="H586" s="5"/>
      <c r="I586" s="5"/>
      <c r="J586" s="5"/>
      <c r="K586" s="5"/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:35" ht="12.75" customHeight="1" x14ac:dyDescent="0.25">
      <c r="B587" s="5"/>
      <c r="C587" s="5"/>
      <c r="D587" s="5"/>
      <c r="E587" s="5"/>
      <c r="F587" s="5"/>
      <c r="G587" s="5"/>
      <c r="H587" s="5"/>
      <c r="I587" s="5"/>
      <c r="J587" s="5"/>
      <c r="K587" s="5"/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:35" ht="12.75" customHeight="1" x14ac:dyDescent="0.25">
      <c r="B588" s="5"/>
      <c r="C588" s="5"/>
      <c r="D588" s="5"/>
      <c r="E588" s="5"/>
      <c r="F588" s="5"/>
      <c r="G588" s="5"/>
      <c r="H588" s="5"/>
      <c r="I588" s="5"/>
      <c r="J588" s="5"/>
      <c r="K588" s="5"/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:35" ht="12.75" customHeight="1" x14ac:dyDescent="0.25">
      <c r="B589" s="5"/>
      <c r="C589" s="5"/>
      <c r="D589" s="5"/>
      <c r="E589" s="5"/>
      <c r="F589" s="5"/>
      <c r="G589" s="5"/>
      <c r="H589" s="5"/>
      <c r="I589" s="5"/>
      <c r="J589" s="5"/>
      <c r="K589" s="5"/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:35" ht="12.75" customHeight="1" x14ac:dyDescent="0.25">
      <c r="B590" s="5"/>
      <c r="C590" s="5"/>
      <c r="D590" s="5"/>
      <c r="E590" s="5"/>
      <c r="F590" s="5"/>
      <c r="G590" s="5"/>
      <c r="H590" s="5"/>
      <c r="I590" s="5"/>
      <c r="J590" s="5"/>
      <c r="K590" s="5"/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:35" ht="12.75" customHeight="1" x14ac:dyDescent="0.25">
      <c r="B591" s="5"/>
      <c r="C591" s="5"/>
      <c r="D591" s="5"/>
      <c r="E591" s="5"/>
      <c r="F591" s="5"/>
      <c r="G591" s="5"/>
      <c r="H591" s="5"/>
      <c r="I591" s="5"/>
      <c r="J591" s="5"/>
      <c r="K591" s="5"/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:35" ht="12.75" customHeight="1" x14ac:dyDescent="0.25">
      <c r="B592" s="5"/>
      <c r="C592" s="5"/>
      <c r="D592" s="5"/>
      <c r="E592" s="5"/>
      <c r="F592" s="5"/>
      <c r="G592" s="5"/>
      <c r="H592" s="5"/>
      <c r="I592" s="5"/>
      <c r="J592" s="5"/>
      <c r="K592" s="5"/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:35" ht="12.75" customHeight="1" x14ac:dyDescent="0.25">
      <c r="B593" s="5"/>
      <c r="C593" s="5"/>
      <c r="D593" s="5"/>
      <c r="E593" s="5"/>
      <c r="F593" s="5"/>
      <c r="G593" s="5"/>
      <c r="H593" s="5"/>
      <c r="I593" s="5"/>
      <c r="J593" s="5"/>
      <c r="K593" s="5"/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:35" ht="12.75" customHeight="1" x14ac:dyDescent="0.25">
      <c r="B594" s="5"/>
      <c r="C594" s="5"/>
      <c r="D594" s="5"/>
      <c r="E594" s="5"/>
      <c r="F594" s="5"/>
      <c r="G594" s="5"/>
      <c r="H594" s="5"/>
      <c r="I594" s="5"/>
      <c r="J594" s="5"/>
      <c r="K594" s="5"/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:35" ht="12.75" customHeight="1" x14ac:dyDescent="0.25">
      <c r="B595" s="5"/>
      <c r="C595" s="5"/>
      <c r="D595" s="5"/>
      <c r="E595" s="5"/>
      <c r="F595" s="5"/>
      <c r="G595" s="5"/>
      <c r="H595" s="5"/>
      <c r="I595" s="5"/>
      <c r="J595" s="5"/>
      <c r="K595" s="5"/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:35" ht="12.75" customHeight="1" x14ac:dyDescent="0.25">
      <c r="B596" s="5"/>
      <c r="C596" s="5"/>
      <c r="D596" s="5"/>
      <c r="E596" s="5"/>
      <c r="F596" s="5"/>
      <c r="G596" s="5"/>
      <c r="H596" s="5"/>
      <c r="I596" s="5"/>
      <c r="J596" s="5"/>
      <c r="K596" s="5"/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:35" ht="12.75" customHeight="1" x14ac:dyDescent="0.25">
      <c r="B597" s="5"/>
      <c r="C597" s="5"/>
      <c r="D597" s="5"/>
      <c r="E597" s="5"/>
      <c r="F597" s="5"/>
      <c r="G597" s="5"/>
      <c r="H597" s="5"/>
      <c r="I597" s="5"/>
      <c r="J597" s="5"/>
      <c r="K597" s="5"/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:35" ht="12.75" customHeight="1" x14ac:dyDescent="0.25">
      <c r="B598" s="5"/>
      <c r="C598" s="5"/>
      <c r="D598" s="5"/>
      <c r="E598" s="5"/>
      <c r="F598" s="5"/>
      <c r="G598" s="5"/>
      <c r="H598" s="5"/>
      <c r="I598" s="5"/>
      <c r="J598" s="5"/>
      <c r="K598" s="5"/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:35" ht="12.75" customHeight="1" x14ac:dyDescent="0.25">
      <c r="B599" s="5"/>
      <c r="C599" s="5"/>
      <c r="D599" s="5"/>
      <c r="E599" s="5"/>
      <c r="F599" s="5"/>
      <c r="G599" s="5"/>
      <c r="H599" s="5"/>
      <c r="I599" s="5"/>
      <c r="J599" s="5"/>
      <c r="K599" s="5"/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:35" ht="12.75" customHeight="1" x14ac:dyDescent="0.25">
      <c r="B600" s="5"/>
      <c r="C600" s="5"/>
      <c r="D600" s="5"/>
      <c r="E600" s="5"/>
      <c r="F600" s="5"/>
      <c r="G600" s="5"/>
      <c r="H600" s="5"/>
      <c r="I600" s="5"/>
      <c r="J600" s="5"/>
      <c r="K600" s="5"/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:35" ht="12.75" customHeight="1" x14ac:dyDescent="0.25">
      <c r="B601" s="5"/>
      <c r="C601" s="5"/>
      <c r="D601" s="5"/>
      <c r="E601" s="5"/>
      <c r="F601" s="5"/>
      <c r="G601" s="5"/>
      <c r="H601" s="5"/>
      <c r="I601" s="5"/>
      <c r="J601" s="5"/>
      <c r="K601" s="5"/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:35" ht="12.75" customHeight="1" x14ac:dyDescent="0.25">
      <c r="B602" s="5"/>
      <c r="C602" s="5"/>
      <c r="D602" s="5"/>
      <c r="E602" s="5"/>
      <c r="F602" s="5"/>
      <c r="G602" s="5"/>
      <c r="H602" s="5"/>
      <c r="I602" s="5"/>
      <c r="J602" s="5"/>
      <c r="K602" s="5"/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:35" ht="12.75" customHeight="1" x14ac:dyDescent="0.25">
      <c r="B603" s="5"/>
      <c r="C603" s="5"/>
      <c r="D603" s="5"/>
      <c r="E603" s="5"/>
      <c r="F603" s="5"/>
      <c r="G603" s="5"/>
      <c r="H603" s="5"/>
      <c r="I603" s="5"/>
      <c r="J603" s="5"/>
      <c r="K603" s="5"/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:35" ht="12.75" customHeight="1" x14ac:dyDescent="0.25">
      <c r="B604" s="5"/>
      <c r="C604" s="5"/>
      <c r="D604" s="5"/>
      <c r="E604" s="5"/>
      <c r="F604" s="5"/>
      <c r="G604" s="5"/>
      <c r="H604" s="5"/>
      <c r="I604" s="5"/>
      <c r="J604" s="5"/>
      <c r="K604" s="5"/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:35" ht="12.75" customHeight="1" x14ac:dyDescent="0.25">
      <c r="B605" s="5"/>
      <c r="C605" s="5"/>
      <c r="D605" s="5"/>
      <c r="E605" s="5"/>
      <c r="F605" s="5"/>
      <c r="G605" s="5"/>
      <c r="H605" s="5"/>
      <c r="I605" s="5"/>
      <c r="J605" s="5"/>
      <c r="K605" s="5"/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:35" ht="12.75" customHeight="1" x14ac:dyDescent="0.25">
      <c r="B606" s="5"/>
      <c r="C606" s="5"/>
      <c r="D606" s="5"/>
      <c r="E606" s="5"/>
      <c r="F606" s="5"/>
      <c r="G606" s="5"/>
      <c r="H606" s="5"/>
      <c r="I606" s="5"/>
      <c r="J606" s="5"/>
      <c r="K606" s="5"/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:35" ht="12.75" customHeight="1" x14ac:dyDescent="0.25">
      <c r="B607" s="5"/>
      <c r="C607" s="5"/>
      <c r="D607" s="5"/>
      <c r="E607" s="5"/>
      <c r="F607" s="5"/>
      <c r="G607" s="5"/>
      <c r="H607" s="5"/>
      <c r="I607" s="5"/>
      <c r="J607" s="5"/>
      <c r="K607" s="5"/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:35" ht="12.75" customHeight="1" x14ac:dyDescent="0.25">
      <c r="B608" s="5"/>
      <c r="C608" s="5"/>
      <c r="D608" s="5"/>
      <c r="E608" s="5"/>
      <c r="F608" s="5"/>
      <c r="G608" s="5"/>
      <c r="H608" s="5"/>
      <c r="I608" s="5"/>
      <c r="J608" s="5"/>
      <c r="K608" s="5"/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:35" ht="12.75" customHeight="1" x14ac:dyDescent="0.25">
      <c r="B609" s="5"/>
      <c r="C609" s="5"/>
      <c r="D609" s="5"/>
      <c r="E609" s="5"/>
      <c r="F609" s="5"/>
      <c r="G609" s="5"/>
      <c r="H609" s="5"/>
      <c r="I609" s="5"/>
      <c r="J609" s="5"/>
      <c r="K609" s="5"/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:35" ht="12.75" customHeight="1" x14ac:dyDescent="0.25">
      <c r="B610" s="5"/>
      <c r="C610" s="5"/>
      <c r="D610" s="5"/>
      <c r="E610" s="5"/>
      <c r="F610" s="5"/>
      <c r="G610" s="5"/>
      <c r="H610" s="5"/>
      <c r="I610" s="5"/>
      <c r="J610" s="5"/>
      <c r="K610" s="5"/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:35" ht="12.75" customHeight="1" x14ac:dyDescent="0.25">
      <c r="B611" s="5"/>
      <c r="C611" s="5"/>
      <c r="D611" s="5"/>
      <c r="E611" s="5"/>
      <c r="F611" s="5"/>
      <c r="G611" s="5"/>
      <c r="H611" s="5"/>
      <c r="I611" s="5"/>
      <c r="J611" s="5"/>
      <c r="K611" s="5"/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:35" ht="12.75" customHeight="1" x14ac:dyDescent="0.25">
      <c r="B612" s="5"/>
      <c r="C612" s="5"/>
      <c r="D612" s="5"/>
      <c r="E612" s="5"/>
      <c r="F612" s="5"/>
      <c r="G612" s="5"/>
      <c r="H612" s="5"/>
      <c r="I612" s="5"/>
      <c r="J612" s="5"/>
      <c r="K612" s="5"/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:35" ht="12.75" customHeight="1" x14ac:dyDescent="0.25">
      <c r="B613" s="5"/>
      <c r="C613" s="5"/>
      <c r="D613" s="5"/>
      <c r="E613" s="5"/>
      <c r="F613" s="5"/>
      <c r="G613" s="5"/>
      <c r="H613" s="5"/>
      <c r="I613" s="5"/>
      <c r="J613" s="5"/>
      <c r="K613" s="5"/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:35" ht="12.75" customHeight="1" x14ac:dyDescent="0.25">
      <c r="B614" s="5"/>
      <c r="C614" s="5"/>
      <c r="D614" s="5"/>
      <c r="E614" s="5"/>
      <c r="F614" s="5"/>
      <c r="G614" s="5"/>
      <c r="H614" s="5"/>
      <c r="I614" s="5"/>
      <c r="J614" s="5"/>
      <c r="K614" s="5"/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:35" ht="12.75" customHeight="1" x14ac:dyDescent="0.25">
      <c r="B615" s="5"/>
      <c r="C615" s="5"/>
      <c r="D615" s="5"/>
      <c r="E615" s="5"/>
      <c r="F615" s="5"/>
      <c r="G615" s="5"/>
      <c r="H615" s="5"/>
      <c r="I615" s="5"/>
      <c r="J615" s="5"/>
      <c r="K615" s="5"/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:35" ht="12.75" customHeight="1" x14ac:dyDescent="0.25">
      <c r="B616" s="5"/>
      <c r="C616" s="5"/>
      <c r="D616" s="5"/>
      <c r="E616" s="5"/>
      <c r="F616" s="5"/>
      <c r="G616" s="5"/>
      <c r="H616" s="5"/>
      <c r="I616" s="5"/>
      <c r="J616" s="5"/>
      <c r="K616" s="5"/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:35" ht="12.75" customHeight="1" x14ac:dyDescent="0.25">
      <c r="B617" s="5"/>
      <c r="C617" s="5"/>
      <c r="D617" s="5"/>
      <c r="E617" s="5"/>
      <c r="F617" s="5"/>
      <c r="G617" s="5"/>
      <c r="H617" s="5"/>
      <c r="I617" s="5"/>
      <c r="J617" s="5"/>
      <c r="K617" s="5"/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:35" ht="12.75" customHeight="1" x14ac:dyDescent="0.25">
      <c r="B618" s="5"/>
      <c r="C618" s="5"/>
      <c r="D618" s="5"/>
      <c r="E618" s="5"/>
      <c r="F618" s="5"/>
      <c r="G618" s="5"/>
      <c r="H618" s="5"/>
      <c r="I618" s="5"/>
      <c r="J618" s="5"/>
      <c r="K618" s="5"/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:35" ht="12.75" customHeight="1" x14ac:dyDescent="0.25">
      <c r="B619" s="5"/>
      <c r="C619" s="5"/>
      <c r="D619" s="5"/>
      <c r="E619" s="5"/>
      <c r="F619" s="5"/>
      <c r="G619" s="5"/>
      <c r="H619" s="5"/>
      <c r="I619" s="5"/>
      <c r="J619" s="5"/>
      <c r="K619" s="5"/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:35" ht="12.75" customHeight="1" x14ac:dyDescent="0.25">
      <c r="B620" s="5"/>
      <c r="C620" s="5"/>
      <c r="D620" s="5"/>
      <c r="E620" s="5"/>
      <c r="F620" s="5"/>
      <c r="G620" s="5"/>
      <c r="H620" s="5"/>
      <c r="I620" s="5"/>
      <c r="J620" s="5"/>
      <c r="K620" s="5"/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:35" ht="12.75" customHeight="1" x14ac:dyDescent="0.25">
      <c r="B621" s="5"/>
      <c r="C621" s="5"/>
      <c r="D621" s="5"/>
      <c r="E621" s="5"/>
      <c r="F621" s="5"/>
      <c r="G621" s="5"/>
      <c r="H621" s="5"/>
      <c r="I621" s="5"/>
      <c r="J621" s="5"/>
      <c r="K621" s="5"/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:35" ht="12.75" customHeight="1" x14ac:dyDescent="0.25">
      <c r="B622" s="5"/>
      <c r="C622" s="5"/>
      <c r="D622" s="5"/>
      <c r="E622" s="5"/>
      <c r="F622" s="5"/>
      <c r="G622" s="5"/>
      <c r="H622" s="5"/>
      <c r="I622" s="5"/>
      <c r="J622" s="5"/>
      <c r="K622" s="5"/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:35" ht="12.75" customHeight="1" x14ac:dyDescent="0.25">
      <c r="B623" s="5"/>
      <c r="C623" s="5"/>
      <c r="D623" s="5"/>
      <c r="E623" s="5"/>
      <c r="F623" s="5"/>
      <c r="G623" s="5"/>
      <c r="H623" s="5"/>
      <c r="I623" s="5"/>
      <c r="J623" s="5"/>
      <c r="K623" s="5"/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:35" ht="12.75" customHeight="1" x14ac:dyDescent="0.25">
      <c r="B624" s="5"/>
      <c r="C624" s="5"/>
      <c r="D624" s="5"/>
      <c r="E624" s="5"/>
      <c r="F624" s="5"/>
      <c r="G624" s="5"/>
      <c r="H624" s="5"/>
      <c r="I624" s="5"/>
      <c r="J624" s="5"/>
      <c r="K624" s="5"/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:35" ht="12.75" customHeight="1" x14ac:dyDescent="0.25">
      <c r="B625" s="5"/>
      <c r="C625" s="5"/>
      <c r="D625" s="5"/>
      <c r="E625" s="5"/>
      <c r="F625" s="5"/>
      <c r="G625" s="5"/>
      <c r="H625" s="5"/>
      <c r="I625" s="5"/>
      <c r="J625" s="5"/>
      <c r="K625" s="5"/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:35" ht="12.75" customHeight="1" x14ac:dyDescent="0.25">
      <c r="B626" s="5"/>
      <c r="C626" s="5"/>
      <c r="D626" s="5"/>
      <c r="E626" s="5"/>
      <c r="F626" s="5"/>
      <c r="G626" s="5"/>
      <c r="H626" s="5"/>
      <c r="I626" s="5"/>
      <c r="J626" s="5"/>
      <c r="K626" s="5"/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:35" ht="12.75" customHeight="1" x14ac:dyDescent="0.25">
      <c r="B627" s="5"/>
      <c r="C627" s="5"/>
      <c r="D627" s="5"/>
      <c r="E627" s="5"/>
      <c r="F627" s="5"/>
      <c r="G627" s="5"/>
      <c r="H627" s="5"/>
      <c r="I627" s="5"/>
      <c r="J627" s="5"/>
      <c r="K627" s="5"/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:35" ht="12.75" customHeight="1" x14ac:dyDescent="0.25">
      <c r="B628" s="5"/>
      <c r="C628" s="5"/>
      <c r="D628" s="5"/>
      <c r="E628" s="5"/>
      <c r="F628" s="5"/>
      <c r="G628" s="5"/>
      <c r="H628" s="5"/>
      <c r="I628" s="5"/>
      <c r="J628" s="5"/>
      <c r="K628" s="5"/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:35" ht="12.75" customHeight="1" x14ac:dyDescent="0.25">
      <c r="B629" s="5"/>
      <c r="C629" s="5"/>
      <c r="D629" s="5"/>
      <c r="E629" s="5"/>
      <c r="F629" s="5"/>
      <c r="G629" s="5"/>
      <c r="H629" s="5"/>
      <c r="I629" s="5"/>
      <c r="J629" s="5"/>
      <c r="K629" s="5"/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:35" ht="12.75" customHeight="1" x14ac:dyDescent="0.25">
      <c r="B630" s="5"/>
      <c r="C630" s="5"/>
      <c r="D630" s="5"/>
      <c r="E630" s="5"/>
      <c r="F630" s="5"/>
      <c r="G630" s="5"/>
      <c r="H630" s="5"/>
      <c r="I630" s="5"/>
      <c r="J630" s="5"/>
      <c r="K630" s="5"/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:35" ht="12.75" customHeight="1" x14ac:dyDescent="0.25">
      <c r="B631" s="5"/>
      <c r="C631" s="5"/>
      <c r="D631" s="5"/>
      <c r="E631" s="5"/>
      <c r="F631" s="5"/>
      <c r="G631" s="5"/>
      <c r="H631" s="5"/>
      <c r="I631" s="5"/>
      <c r="J631" s="5"/>
      <c r="K631" s="5"/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:35" ht="12.75" customHeight="1" x14ac:dyDescent="0.25">
      <c r="B632" s="5"/>
      <c r="C632" s="5"/>
      <c r="D632" s="5"/>
      <c r="E632" s="5"/>
      <c r="F632" s="5"/>
      <c r="G632" s="5"/>
      <c r="H632" s="5"/>
      <c r="I632" s="5"/>
      <c r="J632" s="5"/>
      <c r="K632" s="5"/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:35" ht="12.75" customHeight="1" x14ac:dyDescent="0.25">
      <c r="B633" s="5"/>
      <c r="C633" s="5"/>
      <c r="D633" s="5"/>
      <c r="E633" s="5"/>
      <c r="F633" s="5"/>
      <c r="G633" s="5"/>
      <c r="H633" s="5"/>
      <c r="I633" s="5"/>
      <c r="J633" s="5"/>
      <c r="K633" s="5"/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:35" ht="12.75" customHeight="1" x14ac:dyDescent="0.25">
      <c r="B634" s="5"/>
      <c r="C634" s="5"/>
      <c r="D634" s="5"/>
      <c r="E634" s="5"/>
      <c r="F634" s="5"/>
      <c r="G634" s="5"/>
      <c r="H634" s="5"/>
      <c r="I634" s="5"/>
      <c r="J634" s="5"/>
      <c r="K634" s="5"/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:35" ht="12.75" customHeight="1" x14ac:dyDescent="0.25">
      <c r="B635" s="5"/>
      <c r="C635" s="5"/>
      <c r="D635" s="5"/>
      <c r="E635" s="5"/>
      <c r="F635" s="5"/>
      <c r="G635" s="5"/>
      <c r="H635" s="5"/>
      <c r="I635" s="5"/>
      <c r="J635" s="5"/>
      <c r="K635" s="5"/>
      <c r="V635" s="72"/>
      <c r="W635" s="72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:35" ht="12.75" customHeight="1" x14ac:dyDescent="0.25">
      <c r="B636" s="5"/>
      <c r="C636" s="5"/>
      <c r="D636" s="5"/>
      <c r="E636" s="5"/>
      <c r="F636" s="5"/>
      <c r="G636" s="5"/>
      <c r="H636" s="5"/>
      <c r="I636" s="5"/>
      <c r="J636" s="5"/>
      <c r="K636" s="5"/>
      <c r="V636" s="72"/>
      <c r="W636" s="72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:35" ht="12.75" customHeight="1" x14ac:dyDescent="0.25">
      <c r="B637" s="5"/>
      <c r="C637" s="5"/>
      <c r="D637" s="5"/>
      <c r="E637" s="5"/>
      <c r="F637" s="5"/>
      <c r="G637" s="5"/>
      <c r="H637" s="5"/>
      <c r="I637" s="5"/>
      <c r="J637" s="5"/>
      <c r="K637" s="5"/>
      <c r="V637" s="72"/>
      <c r="W637" s="72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:35" ht="12.75" customHeight="1" x14ac:dyDescent="0.25">
      <c r="B638" s="5"/>
      <c r="C638" s="5"/>
      <c r="D638" s="5"/>
      <c r="E638" s="5"/>
      <c r="F638" s="5"/>
      <c r="G638" s="5"/>
      <c r="H638" s="5"/>
      <c r="I638" s="5"/>
      <c r="J638" s="5"/>
      <c r="K638" s="5"/>
      <c r="V638" s="72"/>
      <c r="W638" s="72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:35" ht="12.75" customHeight="1" x14ac:dyDescent="0.25">
      <c r="B639" s="5"/>
      <c r="C639" s="5"/>
      <c r="D639" s="5"/>
      <c r="E639" s="5"/>
      <c r="F639" s="5"/>
      <c r="G639" s="5"/>
      <c r="H639" s="5"/>
      <c r="I639" s="5"/>
      <c r="J639" s="5"/>
      <c r="K639" s="5"/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:35" ht="12.75" customHeight="1" x14ac:dyDescent="0.25">
      <c r="B640" s="5"/>
      <c r="C640" s="5"/>
      <c r="D640" s="5"/>
      <c r="E640" s="5"/>
      <c r="F640" s="5"/>
      <c r="G640" s="5"/>
      <c r="H640" s="5"/>
      <c r="I640" s="5"/>
      <c r="J640" s="5"/>
      <c r="K640" s="5"/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:35" ht="12.75" customHeight="1" x14ac:dyDescent="0.25">
      <c r="B641" s="5"/>
      <c r="C641" s="5"/>
      <c r="D641" s="5"/>
      <c r="E641" s="5"/>
      <c r="F641" s="5"/>
      <c r="G641" s="5"/>
      <c r="H641" s="5"/>
      <c r="I641" s="5"/>
      <c r="J641" s="5"/>
      <c r="K641" s="5"/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:35" ht="12.75" customHeight="1" x14ac:dyDescent="0.25">
      <c r="B642" s="5"/>
      <c r="C642" s="5"/>
      <c r="D642" s="5"/>
      <c r="E642" s="5"/>
      <c r="F642" s="5"/>
      <c r="G642" s="5"/>
      <c r="H642" s="5"/>
      <c r="I642" s="5"/>
      <c r="J642" s="5"/>
      <c r="K642" s="5"/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:35" ht="12.75" customHeight="1" x14ac:dyDescent="0.25">
      <c r="B643" s="5"/>
      <c r="C643" s="5"/>
      <c r="D643" s="5"/>
      <c r="E643" s="5"/>
      <c r="F643" s="5"/>
      <c r="G643" s="5"/>
      <c r="H643" s="5"/>
      <c r="I643" s="5"/>
      <c r="J643" s="5"/>
      <c r="K643" s="5"/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:35" ht="12.75" customHeight="1" x14ac:dyDescent="0.25">
      <c r="B644" s="5"/>
      <c r="C644" s="5"/>
      <c r="D644" s="5"/>
      <c r="E644" s="5"/>
      <c r="F644" s="5"/>
      <c r="G644" s="5"/>
      <c r="H644" s="5"/>
      <c r="I644" s="5"/>
      <c r="J644" s="5"/>
      <c r="K644" s="5"/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:35" ht="12.75" customHeight="1" x14ac:dyDescent="0.25">
      <c r="B645" s="5"/>
      <c r="C645" s="5"/>
      <c r="D645" s="5"/>
      <c r="E645" s="5"/>
      <c r="F645" s="5"/>
      <c r="G645" s="5"/>
      <c r="H645" s="5"/>
      <c r="I645" s="5"/>
      <c r="J645" s="5"/>
      <c r="K645" s="5"/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:35" ht="12.75" customHeight="1" x14ac:dyDescent="0.25">
      <c r="B646" s="5"/>
      <c r="C646" s="5"/>
      <c r="D646" s="5"/>
      <c r="E646" s="5"/>
      <c r="F646" s="5"/>
      <c r="G646" s="5"/>
      <c r="H646" s="5"/>
      <c r="I646" s="5"/>
      <c r="J646" s="5"/>
      <c r="K646" s="5"/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:35" ht="12.75" customHeight="1" x14ac:dyDescent="0.25">
      <c r="B647" s="5"/>
      <c r="C647" s="5"/>
      <c r="D647" s="5"/>
      <c r="E647" s="5"/>
      <c r="F647" s="5"/>
      <c r="G647" s="5"/>
      <c r="H647" s="5"/>
      <c r="I647" s="5"/>
      <c r="J647" s="5"/>
      <c r="K647" s="5"/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:35" ht="12.75" customHeight="1" x14ac:dyDescent="0.25">
      <c r="B648" s="5"/>
      <c r="C648" s="5"/>
      <c r="D648" s="5"/>
      <c r="E648" s="5"/>
      <c r="F648" s="5"/>
      <c r="G648" s="5"/>
      <c r="H648" s="5"/>
      <c r="I648" s="5"/>
      <c r="J648" s="5"/>
      <c r="K648" s="5"/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:35" ht="12.75" customHeight="1" x14ac:dyDescent="0.25">
      <c r="B649" s="5"/>
      <c r="C649" s="5"/>
      <c r="D649" s="5"/>
      <c r="E649" s="5"/>
      <c r="F649" s="5"/>
      <c r="G649" s="5"/>
      <c r="H649" s="5"/>
      <c r="I649" s="5"/>
      <c r="J649" s="5"/>
      <c r="K649" s="5"/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:35" ht="12.75" customHeight="1" x14ac:dyDescent="0.25">
      <c r="B650" s="5"/>
      <c r="C650" s="5"/>
      <c r="D650" s="5"/>
      <c r="E650" s="5"/>
      <c r="F650" s="5"/>
      <c r="G650" s="5"/>
      <c r="H650" s="5"/>
      <c r="I650" s="5"/>
      <c r="J650" s="5"/>
      <c r="K650" s="5"/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:35" ht="12.75" customHeight="1" x14ac:dyDescent="0.25">
      <c r="B651" s="5"/>
      <c r="C651" s="5"/>
      <c r="D651" s="5"/>
      <c r="E651" s="5"/>
      <c r="F651" s="5"/>
      <c r="G651" s="5"/>
      <c r="H651" s="5"/>
      <c r="I651" s="5"/>
      <c r="J651" s="5"/>
      <c r="K651" s="5"/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:35" ht="12.75" customHeight="1" x14ac:dyDescent="0.25">
      <c r="B652" s="5"/>
      <c r="C652" s="5"/>
      <c r="D652" s="5"/>
      <c r="E652" s="5"/>
      <c r="F652" s="5"/>
      <c r="G652" s="5"/>
      <c r="H652" s="5"/>
      <c r="I652" s="5"/>
      <c r="J652" s="5"/>
      <c r="K652" s="5"/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:35" ht="12.75" customHeight="1" x14ac:dyDescent="0.25">
      <c r="B653" s="5"/>
      <c r="C653" s="5"/>
      <c r="D653" s="5"/>
      <c r="E653" s="5"/>
      <c r="F653" s="5"/>
      <c r="G653" s="5"/>
      <c r="H653" s="5"/>
      <c r="I653" s="5"/>
      <c r="J653" s="5"/>
      <c r="K653" s="5"/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:35" ht="12.75" customHeight="1" x14ac:dyDescent="0.25">
      <c r="B654" s="5"/>
      <c r="C654" s="5"/>
      <c r="D654" s="5"/>
      <c r="E654" s="5"/>
      <c r="F654" s="5"/>
      <c r="G654" s="5"/>
      <c r="H654" s="5"/>
      <c r="I654" s="5"/>
      <c r="J654" s="5"/>
      <c r="K654" s="5"/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:35" ht="12.75" customHeight="1" x14ac:dyDescent="0.25">
      <c r="B655" s="5"/>
      <c r="C655" s="5"/>
      <c r="D655" s="5"/>
      <c r="E655" s="5"/>
      <c r="F655" s="5"/>
      <c r="G655" s="5"/>
      <c r="H655" s="5"/>
      <c r="I655" s="5"/>
      <c r="J655" s="5"/>
      <c r="K655" s="5"/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:35" ht="12.75" customHeight="1" x14ac:dyDescent="0.25">
      <c r="B656" s="5"/>
      <c r="C656" s="5"/>
      <c r="D656" s="5"/>
      <c r="E656" s="5"/>
      <c r="F656" s="5"/>
      <c r="G656" s="5"/>
      <c r="H656" s="5"/>
      <c r="I656" s="5"/>
      <c r="J656" s="5"/>
      <c r="K656" s="5"/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:35" ht="12.75" customHeight="1" x14ac:dyDescent="0.25">
      <c r="B657" s="5"/>
      <c r="C657" s="5"/>
      <c r="D657" s="5"/>
      <c r="E657" s="5"/>
      <c r="F657" s="5"/>
      <c r="G657" s="5"/>
      <c r="H657" s="5"/>
      <c r="I657" s="5"/>
      <c r="J657" s="5"/>
      <c r="K657" s="5"/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:35" ht="12.75" customHeight="1" x14ac:dyDescent="0.25">
      <c r="B658" s="5"/>
      <c r="C658" s="5"/>
      <c r="D658" s="5"/>
      <c r="E658" s="5"/>
      <c r="F658" s="5"/>
      <c r="G658" s="5"/>
      <c r="H658" s="5"/>
      <c r="I658" s="5"/>
      <c r="J658" s="5"/>
      <c r="K658" s="5"/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:35" ht="12.75" customHeight="1" x14ac:dyDescent="0.25">
      <c r="B659" s="5"/>
      <c r="C659" s="5"/>
      <c r="D659" s="5"/>
      <c r="E659" s="5"/>
      <c r="F659" s="5"/>
      <c r="G659" s="5"/>
      <c r="H659" s="5"/>
      <c r="I659" s="5"/>
      <c r="J659" s="5"/>
      <c r="K659" s="5"/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:35" ht="12.75" customHeight="1" x14ac:dyDescent="0.25">
      <c r="B660" s="5"/>
      <c r="C660" s="5"/>
      <c r="D660" s="5"/>
      <c r="E660" s="5"/>
      <c r="F660" s="5"/>
      <c r="G660" s="5"/>
      <c r="H660" s="5"/>
      <c r="I660" s="5"/>
      <c r="J660" s="5"/>
      <c r="K660" s="5"/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:35" ht="12.75" customHeight="1" x14ac:dyDescent="0.25">
      <c r="B661" s="5"/>
      <c r="C661" s="5"/>
      <c r="D661" s="5"/>
      <c r="E661" s="5"/>
      <c r="F661" s="5"/>
      <c r="G661" s="5"/>
      <c r="H661" s="5"/>
      <c r="I661" s="5"/>
      <c r="J661" s="5"/>
      <c r="K661" s="5"/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:35" ht="12.75" customHeight="1" x14ac:dyDescent="0.25">
      <c r="B662" s="5"/>
      <c r="C662" s="5"/>
      <c r="D662" s="5"/>
      <c r="E662" s="5"/>
      <c r="F662" s="5"/>
      <c r="G662" s="5"/>
      <c r="H662" s="5"/>
      <c r="I662" s="5"/>
      <c r="J662" s="5"/>
      <c r="K662" s="5"/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:35" ht="12.75" customHeight="1" x14ac:dyDescent="0.25">
      <c r="B663" s="5"/>
      <c r="C663" s="5"/>
      <c r="D663" s="5"/>
      <c r="E663" s="5"/>
      <c r="F663" s="5"/>
      <c r="G663" s="5"/>
      <c r="H663" s="5"/>
      <c r="I663" s="5"/>
      <c r="J663" s="5"/>
      <c r="K663" s="5"/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:35" ht="12.75" customHeight="1" x14ac:dyDescent="0.25">
      <c r="B664" s="5"/>
      <c r="C664" s="5"/>
      <c r="D664" s="5"/>
      <c r="E664" s="5"/>
      <c r="F664" s="5"/>
      <c r="G664" s="5"/>
      <c r="H664" s="5"/>
      <c r="I664" s="5"/>
      <c r="J664" s="5"/>
      <c r="K664" s="5"/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:35" ht="12.75" customHeight="1" x14ac:dyDescent="0.25">
      <c r="B665" s="5"/>
      <c r="C665" s="5"/>
      <c r="D665" s="5"/>
      <c r="E665" s="5"/>
      <c r="F665" s="5"/>
      <c r="G665" s="5"/>
      <c r="H665" s="5"/>
      <c r="I665" s="5"/>
      <c r="J665" s="5"/>
      <c r="K665" s="5"/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:35" ht="12.75" customHeight="1" x14ac:dyDescent="0.25">
      <c r="B666" s="5"/>
      <c r="C666" s="5"/>
      <c r="D666" s="5"/>
      <c r="E666" s="5"/>
      <c r="F666" s="5"/>
      <c r="G666" s="5"/>
      <c r="H666" s="5"/>
      <c r="I666" s="5"/>
      <c r="J666" s="5"/>
      <c r="K666" s="5"/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:35" ht="12.75" customHeight="1" x14ac:dyDescent="0.25">
      <c r="B667" s="5"/>
      <c r="C667" s="5"/>
      <c r="D667" s="5"/>
      <c r="E667" s="5"/>
      <c r="F667" s="5"/>
      <c r="G667" s="5"/>
      <c r="H667" s="5"/>
      <c r="I667" s="5"/>
      <c r="J667" s="5"/>
      <c r="K667" s="5"/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:35" ht="12.75" customHeight="1" x14ac:dyDescent="0.25">
      <c r="B668" s="5"/>
      <c r="C668" s="5"/>
      <c r="D668" s="5"/>
      <c r="E668" s="5"/>
      <c r="F668" s="5"/>
      <c r="G668" s="5"/>
      <c r="H668" s="5"/>
      <c r="I668" s="5"/>
      <c r="J668" s="5"/>
      <c r="K668" s="5"/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:35" ht="12.75" customHeight="1" x14ac:dyDescent="0.25">
      <c r="B669" s="5"/>
      <c r="C669" s="5"/>
      <c r="D669" s="5"/>
      <c r="E669" s="5"/>
      <c r="F669" s="5"/>
      <c r="G669" s="5"/>
      <c r="H669" s="5"/>
      <c r="I669" s="5"/>
      <c r="J669" s="5"/>
      <c r="K669" s="5"/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:35" ht="12.75" customHeight="1" x14ac:dyDescent="0.25">
      <c r="B670" s="5"/>
      <c r="C670" s="5"/>
      <c r="D670" s="5"/>
      <c r="E670" s="5"/>
      <c r="F670" s="5"/>
      <c r="G670" s="5"/>
      <c r="H670" s="5"/>
      <c r="I670" s="5"/>
      <c r="J670" s="5"/>
      <c r="K670" s="5"/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:35" ht="12.75" customHeight="1" x14ac:dyDescent="0.25">
      <c r="B671" s="5"/>
      <c r="C671" s="5"/>
      <c r="D671" s="5"/>
      <c r="E671" s="5"/>
      <c r="F671" s="5"/>
      <c r="G671" s="5"/>
      <c r="H671" s="5"/>
      <c r="I671" s="5"/>
      <c r="J671" s="5"/>
      <c r="K671" s="5"/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:35" ht="12.75" customHeight="1" x14ac:dyDescent="0.25">
      <c r="B672" s="5"/>
      <c r="C672" s="5"/>
      <c r="D672" s="5"/>
      <c r="E672" s="5"/>
      <c r="F672" s="5"/>
      <c r="G672" s="5"/>
      <c r="H672" s="5"/>
      <c r="I672" s="5"/>
      <c r="J672" s="5"/>
      <c r="K672" s="5"/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:35" ht="12.75" customHeight="1" x14ac:dyDescent="0.25">
      <c r="B673" s="5"/>
      <c r="C673" s="5"/>
      <c r="D673" s="5"/>
      <c r="E673" s="5"/>
      <c r="F673" s="5"/>
      <c r="G673" s="5"/>
      <c r="H673" s="5"/>
      <c r="I673" s="5"/>
      <c r="J673" s="5"/>
      <c r="K673" s="5"/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:35" ht="12.75" customHeight="1" x14ac:dyDescent="0.25">
      <c r="B674" s="5"/>
      <c r="C674" s="5"/>
      <c r="D674" s="5"/>
      <c r="E674" s="5"/>
      <c r="F674" s="5"/>
      <c r="G674" s="5"/>
      <c r="H674" s="5"/>
      <c r="I674" s="5"/>
      <c r="J674" s="5"/>
      <c r="K674" s="5"/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:35" ht="12.75" customHeight="1" x14ac:dyDescent="0.25">
      <c r="B675" s="5"/>
      <c r="C675" s="5"/>
      <c r="D675" s="5"/>
      <c r="E675" s="5"/>
      <c r="F675" s="5"/>
      <c r="G675" s="5"/>
      <c r="H675" s="5"/>
      <c r="I675" s="5"/>
      <c r="J675" s="5"/>
      <c r="K675" s="5"/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:35" ht="12.75" customHeight="1" x14ac:dyDescent="0.25">
      <c r="B676" s="5"/>
      <c r="C676" s="5"/>
      <c r="D676" s="5"/>
      <c r="E676" s="5"/>
      <c r="F676" s="5"/>
      <c r="G676" s="5"/>
      <c r="H676" s="5"/>
      <c r="I676" s="5"/>
      <c r="J676" s="5"/>
      <c r="K676" s="5"/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:35" ht="12.75" customHeight="1" x14ac:dyDescent="0.25">
      <c r="B677" s="5"/>
      <c r="C677" s="5"/>
      <c r="D677" s="5"/>
      <c r="E677" s="5"/>
      <c r="F677" s="5"/>
      <c r="G677" s="5"/>
      <c r="H677" s="5"/>
      <c r="I677" s="5"/>
      <c r="J677" s="5"/>
      <c r="K677" s="5"/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:35" ht="12.75" customHeight="1" x14ac:dyDescent="0.25">
      <c r="B678" s="5"/>
      <c r="C678" s="5"/>
      <c r="D678" s="5"/>
      <c r="E678" s="5"/>
      <c r="F678" s="5"/>
      <c r="G678" s="5"/>
      <c r="H678" s="5"/>
      <c r="I678" s="5"/>
      <c r="J678" s="5"/>
      <c r="K678" s="5"/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:35" ht="12.75" customHeight="1" x14ac:dyDescent="0.25">
      <c r="B679" s="5"/>
      <c r="C679" s="5"/>
      <c r="D679" s="5"/>
      <c r="E679" s="5"/>
      <c r="F679" s="5"/>
      <c r="G679" s="5"/>
      <c r="H679" s="5"/>
      <c r="I679" s="5"/>
      <c r="J679" s="5"/>
      <c r="K679" s="5"/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:35" ht="12.75" customHeight="1" x14ac:dyDescent="0.25">
      <c r="B680" s="5"/>
      <c r="C680" s="5"/>
      <c r="D680" s="5"/>
      <c r="E680" s="5"/>
      <c r="F680" s="5"/>
      <c r="G680" s="5"/>
      <c r="H680" s="5"/>
      <c r="I680" s="5"/>
      <c r="J680" s="5"/>
      <c r="K680" s="5"/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:35" ht="12.75" customHeight="1" x14ac:dyDescent="0.25">
      <c r="B681" s="5"/>
      <c r="C681" s="5"/>
      <c r="D681" s="5"/>
      <c r="E681" s="5"/>
      <c r="F681" s="5"/>
      <c r="G681" s="5"/>
      <c r="H681" s="5"/>
      <c r="I681" s="5"/>
      <c r="J681" s="5"/>
      <c r="K681" s="5"/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:35" ht="12.75" customHeight="1" x14ac:dyDescent="0.25">
      <c r="B682" s="5"/>
      <c r="C682" s="5"/>
      <c r="D682" s="5"/>
      <c r="E682" s="5"/>
      <c r="F682" s="5"/>
      <c r="G682" s="5"/>
      <c r="H682" s="5"/>
      <c r="I682" s="5"/>
      <c r="J682" s="5"/>
      <c r="K682" s="5"/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:35" ht="12.75" customHeight="1" x14ac:dyDescent="0.25">
      <c r="B683" s="5"/>
      <c r="C683" s="5"/>
      <c r="D683" s="5"/>
      <c r="E683" s="5"/>
      <c r="F683" s="5"/>
      <c r="G683" s="5"/>
      <c r="H683" s="5"/>
      <c r="I683" s="5"/>
      <c r="J683" s="5"/>
      <c r="K683" s="5"/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:35" ht="12.75" customHeight="1" x14ac:dyDescent="0.25">
      <c r="B684" s="5"/>
      <c r="C684" s="5"/>
      <c r="D684" s="5"/>
      <c r="E684" s="5"/>
      <c r="F684" s="5"/>
      <c r="G684" s="5"/>
      <c r="H684" s="5"/>
      <c r="I684" s="5"/>
      <c r="J684" s="5"/>
      <c r="K684" s="5"/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:35" ht="12.75" customHeight="1" x14ac:dyDescent="0.25">
      <c r="B685" s="5"/>
      <c r="C685" s="5"/>
      <c r="D685" s="5"/>
      <c r="E685" s="5"/>
      <c r="F685" s="5"/>
      <c r="G685" s="5"/>
      <c r="H685" s="5"/>
      <c r="I685" s="5"/>
      <c r="J685" s="5"/>
      <c r="K685" s="5"/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:35" ht="12.75" customHeight="1" x14ac:dyDescent="0.25">
      <c r="B686" s="5"/>
      <c r="C686" s="5"/>
      <c r="D686" s="5"/>
      <c r="E686" s="5"/>
      <c r="F686" s="5"/>
      <c r="G686" s="5"/>
      <c r="H686" s="5"/>
      <c r="I686" s="5"/>
      <c r="J686" s="5"/>
      <c r="K686" s="5"/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:35" ht="12.75" customHeight="1" x14ac:dyDescent="0.25">
      <c r="B687" s="5"/>
      <c r="C687" s="5"/>
      <c r="D687" s="5"/>
      <c r="E687" s="5"/>
      <c r="F687" s="5"/>
      <c r="G687" s="5"/>
      <c r="H687" s="5"/>
      <c r="I687" s="5"/>
      <c r="J687" s="5"/>
      <c r="K687" s="5"/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:35" ht="12.75" customHeight="1" x14ac:dyDescent="0.25">
      <c r="B688" s="5"/>
      <c r="C688" s="5"/>
      <c r="D688" s="5"/>
      <c r="E688" s="5"/>
      <c r="F688" s="5"/>
      <c r="G688" s="5"/>
      <c r="H688" s="5"/>
      <c r="I688" s="5"/>
      <c r="J688" s="5"/>
      <c r="K688" s="5"/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:35" ht="12.75" customHeight="1" x14ac:dyDescent="0.25">
      <c r="B689" s="5"/>
      <c r="C689" s="5"/>
      <c r="D689" s="5"/>
      <c r="E689" s="5"/>
      <c r="F689" s="5"/>
      <c r="G689" s="5"/>
      <c r="H689" s="5"/>
      <c r="I689" s="5"/>
      <c r="J689" s="5"/>
      <c r="K689" s="5"/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:35" ht="12.75" customHeight="1" x14ac:dyDescent="0.25">
      <c r="B690" s="5"/>
      <c r="C690" s="5"/>
      <c r="D690" s="5"/>
      <c r="E690" s="5"/>
      <c r="F690" s="5"/>
      <c r="G690" s="5"/>
      <c r="H690" s="5"/>
      <c r="I690" s="5"/>
      <c r="J690" s="5"/>
      <c r="K690" s="5"/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:35" ht="12.75" customHeight="1" x14ac:dyDescent="0.25">
      <c r="B691" s="5"/>
      <c r="C691" s="5"/>
      <c r="D691" s="5"/>
      <c r="E691" s="5"/>
      <c r="F691" s="5"/>
      <c r="G691" s="5"/>
      <c r="H691" s="5"/>
      <c r="I691" s="5"/>
      <c r="J691" s="5"/>
      <c r="K691" s="5"/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:35" ht="12.75" customHeight="1" x14ac:dyDescent="0.25">
      <c r="B692" s="5"/>
      <c r="C692" s="5"/>
      <c r="D692" s="5"/>
      <c r="E692" s="5"/>
      <c r="F692" s="5"/>
      <c r="G692" s="5"/>
      <c r="H692" s="5"/>
      <c r="I692" s="5"/>
      <c r="J692" s="5"/>
      <c r="K692" s="5"/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:35" ht="12.75" customHeight="1" x14ac:dyDescent="0.25">
      <c r="B693" s="5"/>
      <c r="C693" s="5"/>
      <c r="D693" s="5"/>
      <c r="E693" s="5"/>
      <c r="F693" s="5"/>
      <c r="G693" s="5"/>
      <c r="H693" s="5"/>
      <c r="I693" s="5"/>
      <c r="J693" s="5"/>
      <c r="K693" s="5"/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:35" ht="12.75" customHeight="1" x14ac:dyDescent="0.25">
      <c r="B694" s="5"/>
      <c r="C694" s="5"/>
      <c r="D694" s="5"/>
      <c r="E694" s="5"/>
      <c r="F694" s="5"/>
      <c r="G694" s="5"/>
      <c r="H694" s="5"/>
      <c r="I694" s="5"/>
      <c r="J694" s="5"/>
      <c r="K694" s="5"/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:35" ht="12.75" customHeight="1" x14ac:dyDescent="0.25">
      <c r="B695" s="5"/>
      <c r="C695" s="5"/>
      <c r="D695" s="5"/>
      <c r="E695" s="5"/>
      <c r="F695" s="5"/>
      <c r="G695" s="5"/>
      <c r="H695" s="5"/>
      <c r="I695" s="5"/>
      <c r="J695" s="5"/>
      <c r="K695" s="5"/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:35" ht="12.75" customHeight="1" x14ac:dyDescent="0.25">
      <c r="B696" s="5"/>
      <c r="C696" s="5"/>
      <c r="D696" s="5"/>
      <c r="E696" s="5"/>
      <c r="F696" s="5"/>
      <c r="G696" s="5"/>
      <c r="H696" s="5"/>
      <c r="I696" s="5"/>
      <c r="J696" s="5"/>
      <c r="K696" s="5"/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:35" ht="12.75" customHeight="1" x14ac:dyDescent="0.25">
      <c r="B697" s="5"/>
      <c r="C697" s="5"/>
      <c r="D697" s="5"/>
      <c r="E697" s="5"/>
      <c r="F697" s="5"/>
      <c r="G697" s="5"/>
      <c r="H697" s="5"/>
      <c r="I697" s="5"/>
      <c r="J697" s="5"/>
      <c r="K697" s="5"/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:35" ht="12.75" customHeight="1" x14ac:dyDescent="0.25">
      <c r="B698" s="5"/>
      <c r="C698" s="5"/>
      <c r="D698" s="5"/>
      <c r="E698" s="5"/>
      <c r="F698" s="5"/>
      <c r="G698" s="5"/>
      <c r="H698" s="5"/>
      <c r="I698" s="5"/>
      <c r="J698" s="5"/>
      <c r="K698" s="5"/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:35" ht="12.75" customHeight="1" x14ac:dyDescent="0.25">
      <c r="B699" s="5"/>
      <c r="C699" s="5"/>
      <c r="D699" s="5"/>
      <c r="E699" s="5"/>
      <c r="F699" s="5"/>
      <c r="G699" s="5"/>
      <c r="H699" s="5"/>
      <c r="I699" s="5"/>
      <c r="J699" s="5"/>
      <c r="K699" s="5"/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:35" ht="12.75" customHeight="1" x14ac:dyDescent="0.25">
      <c r="B700" s="5"/>
      <c r="C700" s="5"/>
      <c r="D700" s="5"/>
      <c r="E700" s="5"/>
      <c r="F700" s="5"/>
      <c r="G700" s="5"/>
      <c r="H700" s="5"/>
      <c r="I700" s="5"/>
      <c r="J700" s="5"/>
      <c r="K700" s="5"/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:35" ht="12.75" customHeight="1" x14ac:dyDescent="0.25">
      <c r="B701" s="5"/>
      <c r="C701" s="5"/>
      <c r="D701" s="5"/>
      <c r="E701" s="5"/>
      <c r="F701" s="5"/>
      <c r="G701" s="5"/>
      <c r="H701" s="5"/>
      <c r="I701" s="5"/>
      <c r="J701" s="5"/>
      <c r="K701" s="5"/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:35" ht="12.75" customHeight="1" x14ac:dyDescent="0.25">
      <c r="B702" s="5"/>
      <c r="C702" s="5"/>
      <c r="D702" s="5"/>
      <c r="E702" s="5"/>
      <c r="F702" s="5"/>
      <c r="G702" s="5"/>
      <c r="H702" s="5"/>
      <c r="I702" s="5"/>
      <c r="J702" s="5"/>
      <c r="K702" s="5"/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:35" ht="12.75" customHeight="1" x14ac:dyDescent="0.25">
      <c r="B703" s="5"/>
      <c r="C703" s="5"/>
      <c r="D703" s="5"/>
      <c r="E703" s="5"/>
      <c r="F703" s="5"/>
      <c r="G703" s="5"/>
      <c r="H703" s="5"/>
      <c r="I703" s="5"/>
      <c r="J703" s="5"/>
      <c r="K703" s="5"/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:35" ht="12.75" customHeight="1" x14ac:dyDescent="0.25">
      <c r="B704" s="5"/>
      <c r="C704" s="5"/>
      <c r="D704" s="5"/>
      <c r="E704" s="5"/>
      <c r="F704" s="5"/>
      <c r="G704" s="5"/>
      <c r="H704" s="5"/>
      <c r="I704" s="5"/>
      <c r="J704" s="5"/>
      <c r="K704" s="5"/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:35" ht="12.75" customHeight="1" x14ac:dyDescent="0.25">
      <c r="B705" s="5"/>
      <c r="C705" s="5"/>
      <c r="D705" s="5"/>
      <c r="E705" s="5"/>
      <c r="F705" s="5"/>
      <c r="G705" s="5"/>
      <c r="H705" s="5"/>
      <c r="I705" s="5"/>
      <c r="J705" s="5"/>
      <c r="K705" s="5"/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:35" ht="12.75" customHeight="1" x14ac:dyDescent="0.25">
      <c r="B706" s="5"/>
      <c r="C706" s="5"/>
      <c r="D706" s="5"/>
      <c r="E706" s="5"/>
      <c r="F706" s="5"/>
      <c r="G706" s="5"/>
      <c r="H706" s="5"/>
      <c r="I706" s="5"/>
      <c r="J706" s="5"/>
      <c r="K706" s="5"/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:35" ht="12.75" customHeight="1" x14ac:dyDescent="0.25">
      <c r="B707" s="5"/>
      <c r="C707" s="5"/>
      <c r="D707" s="5"/>
      <c r="E707" s="5"/>
      <c r="F707" s="5"/>
      <c r="G707" s="5"/>
      <c r="H707" s="5"/>
      <c r="I707" s="5"/>
      <c r="J707" s="5"/>
      <c r="K707" s="5"/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:35" ht="12.75" customHeight="1" x14ac:dyDescent="0.25">
      <c r="B708" s="5"/>
      <c r="C708" s="5"/>
      <c r="D708" s="5"/>
      <c r="E708" s="5"/>
      <c r="F708" s="5"/>
      <c r="G708" s="5"/>
      <c r="H708" s="5"/>
      <c r="I708" s="5"/>
      <c r="J708" s="5"/>
      <c r="K708" s="5"/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:35" ht="12.75" customHeight="1" x14ac:dyDescent="0.25">
      <c r="B709" s="5"/>
      <c r="C709" s="5"/>
      <c r="D709" s="5"/>
      <c r="E709" s="5"/>
      <c r="F709" s="5"/>
      <c r="G709" s="5"/>
      <c r="H709" s="5"/>
      <c r="I709" s="5"/>
      <c r="J709" s="5"/>
      <c r="K709" s="5"/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:35" ht="12.75" customHeight="1" x14ac:dyDescent="0.25">
      <c r="B710" s="5"/>
      <c r="C710" s="5"/>
      <c r="D710" s="5"/>
      <c r="E710" s="5"/>
      <c r="F710" s="5"/>
      <c r="G710" s="5"/>
      <c r="H710" s="5"/>
      <c r="I710" s="5"/>
      <c r="J710" s="5"/>
      <c r="K710" s="5"/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:35" ht="12.75" customHeight="1" x14ac:dyDescent="0.25">
      <c r="B711" s="5"/>
      <c r="C711" s="5"/>
      <c r="D711" s="5"/>
      <c r="E711" s="5"/>
      <c r="F711" s="5"/>
      <c r="G711" s="5"/>
      <c r="H711" s="5"/>
      <c r="I711" s="5"/>
      <c r="J711" s="5"/>
      <c r="K711" s="5"/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:35" ht="12.75" customHeight="1" x14ac:dyDescent="0.25">
      <c r="B712" s="5"/>
      <c r="C712" s="5"/>
      <c r="D712" s="5"/>
      <c r="E712" s="5"/>
      <c r="F712" s="5"/>
      <c r="G712" s="5"/>
      <c r="H712" s="5"/>
      <c r="I712" s="5"/>
      <c r="J712" s="5"/>
      <c r="K712" s="5"/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:35" ht="12.75" customHeight="1" x14ac:dyDescent="0.25">
      <c r="B713" s="5"/>
      <c r="C713" s="5"/>
      <c r="D713" s="5"/>
      <c r="E713" s="5"/>
      <c r="F713" s="5"/>
      <c r="G713" s="5"/>
      <c r="H713" s="5"/>
      <c r="I713" s="5"/>
      <c r="J713" s="5"/>
      <c r="K713" s="5"/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:35" ht="12.75" customHeight="1" x14ac:dyDescent="0.25">
      <c r="B714" s="5"/>
      <c r="C714" s="5"/>
      <c r="D714" s="5"/>
      <c r="E714" s="5"/>
      <c r="F714" s="5"/>
      <c r="G714" s="5"/>
      <c r="H714" s="5"/>
      <c r="I714" s="5"/>
      <c r="J714" s="5"/>
      <c r="K714" s="5"/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:35" ht="12.75" customHeight="1" x14ac:dyDescent="0.25">
      <c r="B715" s="5"/>
      <c r="C715" s="5"/>
      <c r="D715" s="5"/>
      <c r="E715" s="5"/>
      <c r="F715" s="5"/>
      <c r="G715" s="5"/>
      <c r="H715" s="5"/>
      <c r="I715" s="5"/>
      <c r="J715" s="5"/>
      <c r="K715" s="5"/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:35" ht="12.75" customHeight="1" x14ac:dyDescent="0.25">
      <c r="B716" s="5"/>
      <c r="C716" s="5"/>
      <c r="D716" s="5"/>
      <c r="E716" s="5"/>
      <c r="F716" s="5"/>
      <c r="G716" s="5"/>
      <c r="H716" s="5"/>
      <c r="I716" s="5"/>
      <c r="J716" s="5"/>
      <c r="K716" s="5"/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:35" ht="12.75" customHeight="1" x14ac:dyDescent="0.25">
      <c r="B717" s="5"/>
      <c r="C717" s="5"/>
      <c r="D717" s="5"/>
      <c r="E717" s="5"/>
      <c r="F717" s="5"/>
      <c r="G717" s="5"/>
      <c r="H717" s="5"/>
      <c r="I717" s="5"/>
      <c r="J717" s="5"/>
      <c r="K717" s="5"/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:35" ht="12.75" customHeight="1" x14ac:dyDescent="0.25">
      <c r="B718" s="5"/>
      <c r="C718" s="5"/>
      <c r="D718" s="5"/>
      <c r="E718" s="5"/>
      <c r="F718" s="5"/>
      <c r="G718" s="5"/>
      <c r="H718" s="5"/>
      <c r="I718" s="5"/>
      <c r="J718" s="5"/>
      <c r="K718" s="5"/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:35" ht="12.75" customHeight="1" x14ac:dyDescent="0.25">
      <c r="B719" s="5"/>
      <c r="C719" s="5"/>
      <c r="D719" s="5"/>
      <c r="E719" s="5"/>
      <c r="F719" s="5"/>
      <c r="G719" s="5"/>
      <c r="H719" s="5"/>
      <c r="I719" s="5"/>
      <c r="J719" s="5"/>
      <c r="K719" s="5"/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:35" ht="12.75" customHeight="1" x14ac:dyDescent="0.25">
      <c r="B720" s="5"/>
      <c r="C720" s="5"/>
      <c r="D720" s="5"/>
      <c r="E720" s="5"/>
      <c r="F720" s="5"/>
      <c r="G720" s="5"/>
      <c r="H720" s="5"/>
      <c r="I720" s="5"/>
      <c r="J720" s="5"/>
      <c r="K720" s="5"/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:35" ht="12.75" customHeight="1" x14ac:dyDescent="0.25">
      <c r="B721" s="5"/>
      <c r="C721" s="5"/>
      <c r="D721" s="5"/>
      <c r="E721" s="5"/>
      <c r="F721" s="5"/>
      <c r="G721" s="5"/>
      <c r="H721" s="5"/>
      <c r="I721" s="5"/>
      <c r="J721" s="5"/>
      <c r="K721" s="5"/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:35" ht="12.75" customHeight="1" x14ac:dyDescent="0.25">
      <c r="B722" s="5"/>
      <c r="C722" s="5"/>
      <c r="D722" s="5"/>
      <c r="E722" s="5"/>
      <c r="F722" s="5"/>
      <c r="G722" s="5"/>
      <c r="H722" s="5"/>
      <c r="I722" s="5"/>
      <c r="J722" s="5"/>
      <c r="K722" s="5"/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:35" ht="12.75" customHeight="1" x14ac:dyDescent="0.25">
      <c r="B723" s="5"/>
      <c r="C723" s="5"/>
      <c r="D723" s="5"/>
      <c r="E723" s="5"/>
      <c r="F723" s="5"/>
      <c r="G723" s="5"/>
      <c r="H723" s="5"/>
      <c r="I723" s="5"/>
      <c r="J723" s="5"/>
      <c r="K723" s="5"/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:35" ht="12.75" customHeight="1" x14ac:dyDescent="0.25">
      <c r="B724" s="5"/>
      <c r="C724" s="5"/>
      <c r="D724" s="5"/>
      <c r="E724" s="5"/>
      <c r="F724" s="5"/>
      <c r="G724" s="5"/>
      <c r="H724" s="5"/>
      <c r="I724" s="5"/>
      <c r="J724" s="5"/>
      <c r="K724" s="5"/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:35" ht="12.75" customHeight="1" x14ac:dyDescent="0.25">
      <c r="B725" s="5"/>
      <c r="C725" s="5"/>
      <c r="D725" s="5"/>
      <c r="E725" s="5"/>
      <c r="F725" s="5"/>
      <c r="G725" s="5"/>
      <c r="H725" s="5"/>
      <c r="I725" s="5"/>
      <c r="J725" s="5"/>
      <c r="K725" s="5"/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:35" ht="12.75" customHeight="1" x14ac:dyDescent="0.25">
      <c r="B726" s="5"/>
      <c r="C726" s="5"/>
      <c r="D726" s="5"/>
      <c r="E726" s="5"/>
      <c r="F726" s="5"/>
      <c r="G726" s="5"/>
      <c r="H726" s="5"/>
      <c r="I726" s="5"/>
      <c r="J726" s="5"/>
      <c r="K726" s="5"/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:35" ht="12.75" customHeight="1" x14ac:dyDescent="0.25">
      <c r="B727" s="5"/>
      <c r="C727" s="5"/>
      <c r="D727" s="5"/>
      <c r="E727" s="5"/>
      <c r="F727" s="5"/>
      <c r="G727" s="5"/>
      <c r="H727" s="5"/>
      <c r="I727" s="5"/>
      <c r="J727" s="5"/>
      <c r="K727" s="5"/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:35" ht="12.75" customHeight="1" x14ac:dyDescent="0.25">
      <c r="B728" s="5"/>
      <c r="C728" s="5"/>
      <c r="D728" s="5"/>
      <c r="E728" s="5"/>
      <c r="F728" s="5"/>
      <c r="G728" s="5"/>
      <c r="H728" s="5"/>
      <c r="I728" s="5"/>
      <c r="J728" s="5"/>
      <c r="K728" s="5"/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:35" ht="12.75" customHeight="1" x14ac:dyDescent="0.25">
      <c r="B729" s="5"/>
      <c r="C729" s="5"/>
      <c r="D729" s="5"/>
      <c r="E729" s="5"/>
      <c r="F729" s="5"/>
      <c r="G729" s="5"/>
      <c r="H729" s="5"/>
      <c r="I729" s="5"/>
      <c r="J729" s="5"/>
      <c r="K729" s="5"/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:35" ht="12.75" customHeight="1" x14ac:dyDescent="0.25">
      <c r="B730" s="5"/>
      <c r="C730" s="5"/>
      <c r="D730" s="5"/>
      <c r="E730" s="5"/>
      <c r="F730" s="5"/>
      <c r="G730" s="5"/>
      <c r="H730" s="5"/>
      <c r="I730" s="5"/>
      <c r="J730" s="5"/>
      <c r="K730" s="5"/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:35" ht="12.75" customHeight="1" x14ac:dyDescent="0.25">
      <c r="B731" s="5"/>
      <c r="C731" s="5"/>
      <c r="D731" s="5"/>
      <c r="E731" s="5"/>
      <c r="F731" s="5"/>
      <c r="G731" s="5"/>
      <c r="H731" s="5"/>
      <c r="I731" s="5"/>
      <c r="J731" s="5"/>
      <c r="K731" s="5"/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:35" ht="12.75" customHeight="1" x14ac:dyDescent="0.25">
      <c r="B732" s="5"/>
      <c r="C732" s="5"/>
      <c r="D732" s="5"/>
      <c r="E732" s="5"/>
      <c r="F732" s="5"/>
      <c r="G732" s="5"/>
      <c r="H732" s="5"/>
      <c r="I732" s="5"/>
      <c r="J732" s="5"/>
      <c r="K732" s="5"/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:35" ht="12.75" customHeight="1" x14ac:dyDescent="0.25">
      <c r="B733" s="5"/>
      <c r="C733" s="5"/>
      <c r="D733" s="5"/>
      <c r="E733" s="5"/>
      <c r="F733" s="5"/>
      <c r="G733" s="5"/>
      <c r="H733" s="5"/>
      <c r="I733" s="5"/>
      <c r="J733" s="5"/>
      <c r="K733" s="5"/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:35" ht="12.75" customHeight="1" x14ac:dyDescent="0.25">
      <c r="B734" s="5"/>
      <c r="C734" s="5"/>
      <c r="D734" s="5"/>
      <c r="E734" s="5"/>
      <c r="F734" s="5"/>
      <c r="G734" s="5"/>
      <c r="H734" s="5"/>
      <c r="I734" s="5"/>
      <c r="J734" s="5"/>
      <c r="K734" s="5"/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:35" ht="12.75" customHeight="1" x14ac:dyDescent="0.25">
      <c r="B735" s="5"/>
      <c r="C735" s="5"/>
      <c r="D735" s="5"/>
      <c r="E735" s="5"/>
      <c r="F735" s="5"/>
      <c r="G735" s="5"/>
      <c r="H735" s="5"/>
      <c r="I735" s="5"/>
      <c r="J735" s="5"/>
      <c r="K735" s="5"/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:35" ht="12.75" customHeight="1" x14ac:dyDescent="0.25">
      <c r="B736" s="5"/>
      <c r="C736" s="5"/>
      <c r="D736" s="5"/>
      <c r="E736" s="5"/>
      <c r="F736" s="5"/>
      <c r="G736" s="5"/>
      <c r="H736" s="5"/>
      <c r="I736" s="5"/>
      <c r="J736" s="5"/>
      <c r="K736" s="5"/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:35" ht="12.75" customHeight="1" x14ac:dyDescent="0.25">
      <c r="B737" s="5"/>
      <c r="C737" s="5"/>
      <c r="D737" s="5"/>
      <c r="E737" s="5"/>
      <c r="F737" s="5"/>
      <c r="G737" s="5"/>
      <c r="H737" s="5"/>
      <c r="I737" s="5"/>
      <c r="J737" s="5"/>
      <c r="K737" s="5"/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:35" ht="12.75" customHeight="1" x14ac:dyDescent="0.25">
      <c r="B738" s="5"/>
      <c r="C738" s="5"/>
      <c r="D738" s="5"/>
      <c r="E738" s="5"/>
      <c r="F738" s="5"/>
      <c r="G738" s="5"/>
      <c r="H738" s="5"/>
      <c r="I738" s="5"/>
      <c r="J738" s="5"/>
      <c r="K738" s="5"/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:35" ht="12.75" customHeight="1" x14ac:dyDescent="0.25">
      <c r="B739" s="5"/>
      <c r="C739" s="5"/>
      <c r="D739" s="5"/>
      <c r="E739" s="5"/>
      <c r="F739" s="5"/>
      <c r="G739" s="5"/>
      <c r="H739" s="5"/>
      <c r="I739" s="5"/>
      <c r="J739" s="5"/>
      <c r="K739" s="5"/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:35" x14ac:dyDescent="0.25">
      <c r="B740" s="5"/>
      <c r="C740" s="5"/>
      <c r="D740" s="5"/>
      <c r="E740" s="5"/>
      <c r="F740" s="5"/>
      <c r="G740" s="5"/>
      <c r="H740" s="5"/>
      <c r="I740" s="5"/>
      <c r="J740" s="5"/>
      <c r="K740" s="5"/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:35" x14ac:dyDescent="0.25">
      <c r="B741" s="5"/>
      <c r="C741" s="5"/>
      <c r="D741" s="5"/>
      <c r="E741" s="5"/>
      <c r="F741" s="5"/>
      <c r="G741" s="5"/>
      <c r="H741" s="5"/>
      <c r="I741" s="5"/>
      <c r="J741" s="5"/>
      <c r="K741" s="5"/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:35" x14ac:dyDescent="0.25">
      <c r="B742" s="5"/>
      <c r="C742" s="5"/>
      <c r="D742" s="5"/>
      <c r="E742" s="5"/>
      <c r="F742" s="5"/>
      <c r="G742" s="5"/>
      <c r="H742" s="5"/>
      <c r="I742" s="5"/>
      <c r="J742" s="5"/>
      <c r="K742" s="5"/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:35" x14ac:dyDescent="0.25">
      <c r="B743" s="5"/>
      <c r="C743" s="5"/>
      <c r="D743" s="5"/>
      <c r="E743" s="5"/>
      <c r="F743" s="5"/>
      <c r="G743" s="5"/>
      <c r="H743" s="5"/>
      <c r="I743" s="5"/>
      <c r="J743" s="5"/>
      <c r="K743" s="5"/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:35" x14ac:dyDescent="0.25">
      <c r="B744" s="5"/>
      <c r="C744" s="5"/>
      <c r="D744" s="5"/>
      <c r="E744" s="5"/>
      <c r="F744" s="5"/>
      <c r="G744" s="5"/>
      <c r="H744" s="5"/>
      <c r="I744" s="5"/>
      <c r="J744" s="5"/>
      <c r="K744" s="5"/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:35" x14ac:dyDescent="0.25">
      <c r="B745" s="5"/>
      <c r="C745" s="5"/>
      <c r="D745" s="5"/>
      <c r="E745" s="5"/>
      <c r="F745" s="5"/>
      <c r="G745" s="5"/>
      <c r="H745" s="5"/>
      <c r="I745" s="5"/>
      <c r="J745" s="5"/>
      <c r="K745" s="5"/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:35" x14ac:dyDescent="0.25">
      <c r="B746" s="5"/>
      <c r="C746" s="5"/>
      <c r="D746" s="5"/>
      <c r="E746" s="5"/>
      <c r="F746" s="5"/>
      <c r="G746" s="5"/>
      <c r="H746" s="5"/>
      <c r="I746" s="5"/>
      <c r="J746" s="5"/>
      <c r="K746" s="5"/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:35" x14ac:dyDescent="0.25">
      <c r="B747" s="5"/>
      <c r="C747" s="5"/>
      <c r="D747" s="5"/>
      <c r="E747" s="5"/>
      <c r="F747" s="5"/>
      <c r="G747" s="5"/>
      <c r="H747" s="5"/>
      <c r="I747" s="5"/>
      <c r="J747" s="5"/>
      <c r="K747" s="5"/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:35" x14ac:dyDescent="0.25">
      <c r="B748" s="5"/>
      <c r="C748" s="5"/>
      <c r="D748" s="5"/>
      <c r="E748" s="5"/>
      <c r="F748" s="5"/>
      <c r="G748" s="5"/>
      <c r="H748" s="5"/>
      <c r="I748" s="5"/>
      <c r="J748" s="5"/>
      <c r="K748" s="5"/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:35" x14ac:dyDescent="0.25">
      <c r="B749" s="5"/>
      <c r="C749" s="5"/>
      <c r="D749" s="5"/>
      <c r="E749" s="5"/>
      <c r="F749" s="5"/>
      <c r="G749" s="5"/>
      <c r="H749" s="5"/>
      <c r="I749" s="5"/>
      <c r="J749" s="5"/>
      <c r="K749" s="5"/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:35" x14ac:dyDescent="0.25">
      <c r="B750" s="5"/>
      <c r="C750" s="5"/>
      <c r="D750" s="5"/>
      <c r="E750" s="5"/>
      <c r="F750" s="5"/>
      <c r="G750" s="5"/>
      <c r="H750" s="5"/>
      <c r="I750" s="5"/>
      <c r="J750" s="5"/>
      <c r="K750" s="5"/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:35" x14ac:dyDescent="0.25">
      <c r="B751" s="5"/>
      <c r="C751" s="5"/>
      <c r="D751" s="5"/>
      <c r="E751" s="5"/>
      <c r="F751" s="5"/>
      <c r="G751" s="5"/>
      <c r="H751" s="5"/>
      <c r="I751" s="5"/>
      <c r="J751" s="5"/>
      <c r="K751" s="5"/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:35" x14ac:dyDescent="0.25">
      <c r="B752" s="5"/>
      <c r="C752" s="5"/>
      <c r="D752" s="5"/>
      <c r="E752" s="5"/>
      <c r="F752" s="5"/>
      <c r="G752" s="5"/>
      <c r="H752" s="5"/>
      <c r="I752" s="5"/>
      <c r="J752" s="5"/>
      <c r="K752" s="5"/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:35" x14ac:dyDescent="0.25">
      <c r="B753" s="5"/>
      <c r="C753" s="5"/>
      <c r="D753" s="5"/>
      <c r="E753" s="5"/>
      <c r="F753" s="5"/>
      <c r="G753" s="5"/>
      <c r="H753" s="5"/>
      <c r="I753" s="5"/>
      <c r="J753" s="5"/>
      <c r="K753" s="5"/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:35" x14ac:dyDescent="0.25">
      <c r="B754" s="5"/>
      <c r="C754" s="5"/>
      <c r="D754" s="5"/>
      <c r="E754" s="5"/>
      <c r="F754" s="5"/>
      <c r="G754" s="5"/>
      <c r="H754" s="5"/>
      <c r="I754" s="5"/>
      <c r="J754" s="5"/>
      <c r="K754" s="5"/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:35" x14ac:dyDescent="0.25">
      <c r="B755" s="5"/>
      <c r="C755" s="5"/>
      <c r="D755" s="5"/>
      <c r="E755" s="5"/>
      <c r="F755" s="5"/>
      <c r="G755" s="5"/>
      <c r="H755" s="5"/>
      <c r="I755" s="5"/>
      <c r="J755" s="5"/>
      <c r="K755" s="5"/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:35" x14ac:dyDescent="0.25">
      <c r="B756" s="5"/>
      <c r="C756" s="5"/>
      <c r="D756" s="5"/>
      <c r="E756" s="5"/>
      <c r="F756" s="5"/>
      <c r="G756" s="5"/>
      <c r="H756" s="5"/>
      <c r="I756" s="5"/>
      <c r="J756" s="5"/>
      <c r="K756" s="5"/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:35" x14ac:dyDescent="0.25">
      <c r="B757" s="5"/>
      <c r="C757" s="5"/>
      <c r="D757" s="5"/>
      <c r="E757" s="5"/>
      <c r="F757" s="5"/>
      <c r="G757" s="5"/>
      <c r="H757" s="5"/>
      <c r="I757" s="5"/>
      <c r="J757" s="5"/>
      <c r="K757" s="5"/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:35" x14ac:dyDescent="0.25">
      <c r="B758" s="5"/>
      <c r="C758" s="5"/>
      <c r="D758" s="5"/>
      <c r="E758" s="5"/>
      <c r="F758" s="5"/>
      <c r="G758" s="5"/>
      <c r="H758" s="5"/>
      <c r="I758" s="5"/>
      <c r="J758" s="5"/>
      <c r="K758" s="5"/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:35" x14ac:dyDescent="0.25">
      <c r="B759" s="5"/>
      <c r="C759" s="5"/>
      <c r="D759" s="5"/>
      <c r="E759" s="5"/>
      <c r="F759" s="5"/>
      <c r="G759" s="5"/>
      <c r="H759" s="5"/>
      <c r="I759" s="5"/>
      <c r="J759" s="5"/>
      <c r="K759" s="5"/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:35" x14ac:dyDescent="0.25">
      <c r="B760" s="5"/>
      <c r="C760" s="5"/>
      <c r="D760" s="5"/>
      <c r="E760" s="5"/>
      <c r="F760" s="5"/>
      <c r="G760" s="5"/>
      <c r="H760" s="5"/>
      <c r="I760" s="5"/>
      <c r="J760" s="5"/>
      <c r="K760" s="5"/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:35" x14ac:dyDescent="0.25">
      <c r="B761" s="5"/>
      <c r="C761" s="5"/>
      <c r="D761" s="5"/>
      <c r="E761" s="5"/>
      <c r="F761" s="5"/>
      <c r="G761" s="5"/>
      <c r="H761" s="5"/>
      <c r="I761" s="5"/>
      <c r="J761" s="5"/>
      <c r="K761" s="5"/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:35" x14ac:dyDescent="0.25">
      <c r="B762" s="5"/>
      <c r="C762" s="5"/>
      <c r="D762" s="5"/>
      <c r="E762" s="5"/>
      <c r="F762" s="5"/>
      <c r="G762" s="5"/>
      <c r="H762" s="5"/>
      <c r="I762" s="5"/>
      <c r="J762" s="5"/>
      <c r="K762" s="5"/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:35" x14ac:dyDescent="0.25">
      <c r="B763" s="5"/>
      <c r="C763" s="5"/>
      <c r="D763" s="5"/>
      <c r="E763" s="5"/>
      <c r="F763" s="5"/>
      <c r="G763" s="5"/>
      <c r="H763" s="5"/>
      <c r="I763" s="5"/>
      <c r="J763" s="5"/>
      <c r="K763" s="5"/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:35" x14ac:dyDescent="0.25">
      <c r="B764" s="5"/>
      <c r="C764" s="5"/>
      <c r="D764" s="5"/>
      <c r="E764" s="5"/>
      <c r="F764" s="5"/>
      <c r="G764" s="5"/>
      <c r="H764" s="5"/>
      <c r="I764" s="5"/>
      <c r="J764" s="5"/>
      <c r="K764" s="5"/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:35" x14ac:dyDescent="0.25">
      <c r="B765" s="5"/>
      <c r="C765" s="5"/>
      <c r="D765" s="5"/>
      <c r="E765" s="5"/>
      <c r="F765" s="5"/>
      <c r="G765" s="5"/>
      <c r="H765" s="5"/>
      <c r="I765" s="5"/>
      <c r="J765" s="5"/>
      <c r="K765" s="5"/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:35" x14ac:dyDescent="0.25">
      <c r="B766" s="5"/>
      <c r="C766" s="5"/>
      <c r="D766" s="5"/>
      <c r="E766" s="5"/>
      <c r="F766" s="5"/>
      <c r="G766" s="5"/>
      <c r="H766" s="5"/>
      <c r="I766" s="5"/>
      <c r="J766" s="5"/>
      <c r="K766" s="5"/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:35" x14ac:dyDescent="0.25">
      <c r="B767" s="5"/>
      <c r="C767" s="5"/>
      <c r="D767" s="5"/>
      <c r="E767" s="5"/>
      <c r="F767" s="5"/>
      <c r="G767" s="5"/>
      <c r="H767" s="5"/>
      <c r="I767" s="5"/>
      <c r="J767" s="5"/>
      <c r="K767" s="5"/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:35" x14ac:dyDescent="0.25">
      <c r="B768" s="5"/>
      <c r="C768" s="5"/>
      <c r="D768" s="5"/>
      <c r="E768" s="5"/>
      <c r="F768" s="5"/>
      <c r="G768" s="5"/>
      <c r="H768" s="5"/>
      <c r="I768" s="5"/>
      <c r="J768" s="5"/>
      <c r="K768" s="5"/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:35" x14ac:dyDescent="0.25">
      <c r="B769" s="5"/>
      <c r="C769" s="5"/>
      <c r="D769" s="5"/>
      <c r="E769" s="5"/>
      <c r="F769" s="5"/>
      <c r="G769" s="5"/>
      <c r="H769" s="5"/>
      <c r="I769" s="5"/>
      <c r="J769" s="5"/>
      <c r="K769" s="5"/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:35" x14ac:dyDescent="0.25">
      <c r="B770" s="5"/>
      <c r="C770" s="5"/>
      <c r="D770" s="5"/>
      <c r="E770" s="5"/>
      <c r="F770" s="5"/>
      <c r="G770" s="5"/>
      <c r="H770" s="5"/>
      <c r="I770" s="5"/>
      <c r="J770" s="5"/>
      <c r="K770" s="5"/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:35" x14ac:dyDescent="0.25">
      <c r="B771" s="5"/>
      <c r="C771" s="5"/>
      <c r="D771" s="5"/>
      <c r="E771" s="5"/>
      <c r="F771" s="5"/>
      <c r="G771" s="5"/>
      <c r="H771" s="5"/>
      <c r="I771" s="5"/>
      <c r="J771" s="5"/>
      <c r="K771" s="5"/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:35" x14ac:dyDescent="0.25">
      <c r="B772" s="5"/>
      <c r="C772" s="5"/>
      <c r="D772" s="5"/>
      <c r="E772" s="5"/>
      <c r="F772" s="5"/>
      <c r="G772" s="5"/>
      <c r="H772" s="5"/>
      <c r="I772" s="5"/>
      <c r="J772" s="5"/>
      <c r="K772" s="5"/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:35" x14ac:dyDescent="0.25">
      <c r="B773" s="5"/>
      <c r="C773" s="5"/>
      <c r="D773" s="5"/>
      <c r="E773" s="5"/>
      <c r="F773" s="5"/>
      <c r="G773" s="5"/>
      <c r="H773" s="5"/>
      <c r="I773" s="5"/>
      <c r="J773" s="5"/>
      <c r="K773" s="5"/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:35" x14ac:dyDescent="0.25">
      <c r="B774" s="5"/>
      <c r="C774" s="5"/>
      <c r="D774" s="5"/>
      <c r="E774" s="5"/>
      <c r="F774" s="5"/>
      <c r="G774" s="5"/>
      <c r="H774" s="5"/>
      <c r="I774" s="5"/>
      <c r="J774" s="5"/>
      <c r="K774" s="5"/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:35" x14ac:dyDescent="0.25">
      <c r="B775" s="5"/>
      <c r="C775" s="5"/>
      <c r="D775" s="5"/>
      <c r="E775" s="5"/>
      <c r="F775" s="5"/>
      <c r="G775" s="5"/>
      <c r="H775" s="5"/>
      <c r="I775" s="5"/>
      <c r="J775" s="5"/>
      <c r="K775" s="5"/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:35" x14ac:dyDescent="0.25">
      <c r="B776" s="5"/>
      <c r="C776" s="5"/>
      <c r="D776" s="5"/>
      <c r="E776" s="5"/>
      <c r="F776" s="5"/>
      <c r="G776" s="5"/>
      <c r="H776" s="5"/>
      <c r="I776" s="5"/>
      <c r="J776" s="5"/>
      <c r="K776" s="5"/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:35" x14ac:dyDescent="0.25">
      <c r="B777" s="5"/>
      <c r="C777" s="5"/>
      <c r="D777" s="5"/>
      <c r="E777" s="5"/>
      <c r="F777" s="5"/>
      <c r="G777" s="5"/>
      <c r="H777" s="5"/>
      <c r="I777" s="5"/>
      <c r="J777" s="5"/>
      <c r="K777" s="5"/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:35" x14ac:dyDescent="0.25">
      <c r="B778" s="5"/>
      <c r="C778" s="5"/>
      <c r="D778" s="5"/>
      <c r="E778" s="5"/>
      <c r="F778" s="5"/>
      <c r="G778" s="5"/>
      <c r="H778" s="5"/>
      <c r="I778" s="5"/>
      <c r="J778" s="5"/>
      <c r="K778" s="5"/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:35" x14ac:dyDescent="0.25">
      <c r="B779" s="5"/>
      <c r="C779" s="5"/>
      <c r="D779" s="5"/>
      <c r="E779" s="5"/>
      <c r="F779" s="5"/>
      <c r="G779" s="5"/>
      <c r="H779" s="5"/>
      <c r="I779" s="5"/>
      <c r="J779" s="5"/>
      <c r="K779" s="5"/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:35" x14ac:dyDescent="0.25">
      <c r="B780" s="5"/>
      <c r="C780" s="5"/>
      <c r="D780" s="5"/>
      <c r="E780" s="5"/>
      <c r="F780" s="5"/>
      <c r="G780" s="5"/>
      <c r="H780" s="5"/>
      <c r="I780" s="5"/>
      <c r="J780" s="5"/>
      <c r="K780" s="5"/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:35" x14ac:dyDescent="0.25">
      <c r="B781" s="5"/>
      <c r="C781" s="5"/>
      <c r="D781" s="5"/>
      <c r="E781" s="5"/>
      <c r="F781" s="5"/>
      <c r="G781" s="5"/>
      <c r="H781" s="5"/>
      <c r="I781" s="5"/>
      <c r="J781" s="5"/>
      <c r="K781" s="5"/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:35" x14ac:dyDescent="0.25">
      <c r="B782" s="5"/>
      <c r="C782" s="5"/>
      <c r="D782" s="5"/>
      <c r="E782" s="5"/>
      <c r="F782" s="5"/>
      <c r="G782" s="5"/>
      <c r="H782" s="5"/>
      <c r="I782" s="5"/>
      <c r="J782" s="5"/>
      <c r="K782" s="5"/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:35" x14ac:dyDescent="0.25">
      <c r="B783" s="5"/>
      <c r="C783" s="5"/>
      <c r="D783" s="5"/>
      <c r="E783" s="5"/>
      <c r="F783" s="5"/>
      <c r="G783" s="5"/>
      <c r="H783" s="5"/>
      <c r="I783" s="5"/>
      <c r="J783" s="5"/>
      <c r="K783" s="5"/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:35" x14ac:dyDescent="0.25">
      <c r="B784" s="5"/>
      <c r="C784" s="5"/>
      <c r="D784" s="5"/>
      <c r="E784" s="5"/>
      <c r="F784" s="5"/>
      <c r="G784" s="5"/>
      <c r="H784" s="5"/>
      <c r="I784" s="5"/>
      <c r="J784" s="5"/>
      <c r="K784" s="5"/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B785" s="5"/>
      <c r="C785" s="5"/>
      <c r="D785" s="5"/>
      <c r="E785" s="5"/>
      <c r="F785" s="5"/>
      <c r="G785" s="5"/>
      <c r="H785" s="5"/>
      <c r="I785" s="5"/>
      <c r="J785" s="5"/>
      <c r="K785" s="5"/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B786" s="5"/>
      <c r="C786" s="5"/>
      <c r="D786" s="5"/>
      <c r="E786" s="5"/>
      <c r="F786" s="5"/>
      <c r="G786" s="5"/>
      <c r="H786" s="5"/>
      <c r="I786" s="5"/>
      <c r="J786" s="5"/>
      <c r="K786" s="5"/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B787" s="5"/>
      <c r="C787" s="5"/>
      <c r="D787" s="5"/>
      <c r="E787" s="5"/>
      <c r="F787" s="5"/>
      <c r="G787" s="5"/>
      <c r="H787" s="5"/>
      <c r="I787" s="5"/>
      <c r="J787" s="5"/>
      <c r="K787" s="5"/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2:35" x14ac:dyDescent="0.25"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2:35" x14ac:dyDescent="0.25"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2:35" x14ac:dyDescent="0.25"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2:35" x14ac:dyDescent="0.25"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2:35" x14ac:dyDescent="0.25"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2:35" x14ac:dyDescent="0.25"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2:35" x14ac:dyDescent="0.25"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2:35" x14ac:dyDescent="0.25"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2:35" x14ac:dyDescent="0.25"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2:35" x14ac:dyDescent="0.25"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2:35" x14ac:dyDescent="0.25"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2:35" x14ac:dyDescent="0.25"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2:35" x14ac:dyDescent="0.25"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2:35" x14ac:dyDescent="0.25"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2:35" x14ac:dyDescent="0.25"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2:35" x14ac:dyDescent="0.25"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2:35" x14ac:dyDescent="0.25"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2:35" x14ac:dyDescent="0.25"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2:35" x14ac:dyDescent="0.25"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2:35" x14ac:dyDescent="0.25"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2:35" x14ac:dyDescent="0.25"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2:35" x14ac:dyDescent="0.25"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2:35" x14ac:dyDescent="0.25"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2:35" x14ac:dyDescent="0.25"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2:35" x14ac:dyDescent="0.25"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2:35" x14ac:dyDescent="0.25"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2:35" x14ac:dyDescent="0.25"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2:35" x14ac:dyDescent="0.25"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2:35" x14ac:dyDescent="0.25"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2:35" x14ac:dyDescent="0.25"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2:35" x14ac:dyDescent="0.25"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2:35" x14ac:dyDescent="0.25"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2:35" x14ac:dyDescent="0.25"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2:35" x14ac:dyDescent="0.25"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2:35" x14ac:dyDescent="0.25"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2:35" x14ac:dyDescent="0.25"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2:35" x14ac:dyDescent="0.25"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2:35" x14ac:dyDescent="0.25"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2:35" x14ac:dyDescent="0.25"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2:35" x14ac:dyDescent="0.25"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2:35" x14ac:dyDescent="0.25"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2:35" x14ac:dyDescent="0.25"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2:35" x14ac:dyDescent="0.25"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2:35" x14ac:dyDescent="0.25"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2:35" x14ac:dyDescent="0.25"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2:35" x14ac:dyDescent="0.25"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2:35" x14ac:dyDescent="0.25"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2:35" x14ac:dyDescent="0.25"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2:35" x14ac:dyDescent="0.25"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2:35" x14ac:dyDescent="0.25"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2:35" x14ac:dyDescent="0.25"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2:35" x14ac:dyDescent="0.25"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2:35" x14ac:dyDescent="0.25"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2:35" x14ac:dyDescent="0.25"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2:35" x14ac:dyDescent="0.25"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2:35" x14ac:dyDescent="0.25"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2:35" x14ac:dyDescent="0.25"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2:35" x14ac:dyDescent="0.25"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2:35" x14ac:dyDescent="0.25"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2:35" x14ac:dyDescent="0.25"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2:35" x14ac:dyDescent="0.25"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2:35" x14ac:dyDescent="0.25"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2:35" x14ac:dyDescent="0.25"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2:35" x14ac:dyDescent="0.25"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2:35" x14ac:dyDescent="0.25"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2:35" x14ac:dyDescent="0.25"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2:35" x14ac:dyDescent="0.25"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2:35" x14ac:dyDescent="0.25"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2:35" x14ac:dyDescent="0.25"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2:35" x14ac:dyDescent="0.25"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2:35" x14ac:dyDescent="0.25"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2:35" x14ac:dyDescent="0.25"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2:35" x14ac:dyDescent="0.25"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2:35" x14ac:dyDescent="0.25"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2:35" x14ac:dyDescent="0.25"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2:35" x14ac:dyDescent="0.25"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2:35" x14ac:dyDescent="0.25"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2:35" x14ac:dyDescent="0.25"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2:35" x14ac:dyDescent="0.25"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2:35" x14ac:dyDescent="0.25"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2:35" x14ac:dyDescent="0.25"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2:35" x14ac:dyDescent="0.25"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2:35" x14ac:dyDescent="0.25"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2:35" x14ac:dyDescent="0.25"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2:35" x14ac:dyDescent="0.25"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2:35" x14ac:dyDescent="0.25"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2:35" x14ac:dyDescent="0.25"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2:35" x14ac:dyDescent="0.25"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2:35" x14ac:dyDescent="0.25"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2:35" x14ac:dyDescent="0.25"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2:35" x14ac:dyDescent="0.25"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2:35" x14ac:dyDescent="0.25"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2:35" x14ac:dyDescent="0.25"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2:35" x14ac:dyDescent="0.25"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2:35" x14ac:dyDescent="0.25"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2:35" x14ac:dyDescent="0.25"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2:35" x14ac:dyDescent="0.25"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2:35" x14ac:dyDescent="0.25"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2:35" x14ac:dyDescent="0.25"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2:35" x14ac:dyDescent="0.25"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2:35" x14ac:dyDescent="0.25"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2:35" x14ac:dyDescent="0.25"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2:35" x14ac:dyDescent="0.25"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2:35" x14ac:dyDescent="0.25"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2:35" x14ac:dyDescent="0.25"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2:35" x14ac:dyDescent="0.25"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2:35" x14ac:dyDescent="0.25"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2:35" x14ac:dyDescent="0.25"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2:35" x14ac:dyDescent="0.25"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2:35" x14ac:dyDescent="0.25"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2:35" x14ac:dyDescent="0.25"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2:35" x14ac:dyDescent="0.25"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2:35" x14ac:dyDescent="0.25"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2:35" x14ac:dyDescent="0.25"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2:35" x14ac:dyDescent="0.25"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2:35" x14ac:dyDescent="0.25"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2:35" x14ac:dyDescent="0.25"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2:35" x14ac:dyDescent="0.25"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2:35" x14ac:dyDescent="0.25"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2:35" x14ac:dyDescent="0.25"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2:35" x14ac:dyDescent="0.25"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2:35" x14ac:dyDescent="0.25"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2:35" x14ac:dyDescent="0.25"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2:35" x14ac:dyDescent="0.25"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2:35" x14ac:dyDescent="0.25"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2:35" x14ac:dyDescent="0.25"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2:35" x14ac:dyDescent="0.25"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2:35" x14ac:dyDescent="0.25"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2:35" x14ac:dyDescent="0.25"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2:35" x14ac:dyDescent="0.25"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2:35" x14ac:dyDescent="0.25"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2:35" x14ac:dyDescent="0.25"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2:35" x14ac:dyDescent="0.25"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2:35" x14ac:dyDescent="0.25"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2:35" x14ac:dyDescent="0.25"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2:35" x14ac:dyDescent="0.25"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2:35" x14ac:dyDescent="0.25"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2:35" x14ac:dyDescent="0.25"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2:35" x14ac:dyDescent="0.25"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2:35" x14ac:dyDescent="0.25"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2:35" x14ac:dyDescent="0.25"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2:35" x14ac:dyDescent="0.25"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2:35" x14ac:dyDescent="0.25"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2:35" x14ac:dyDescent="0.25"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2:35" x14ac:dyDescent="0.25"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2:35" x14ac:dyDescent="0.25"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2:35" x14ac:dyDescent="0.25"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2:35" x14ac:dyDescent="0.25"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2:35" x14ac:dyDescent="0.25"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2:35" x14ac:dyDescent="0.25"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2:35" x14ac:dyDescent="0.25"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2:35" x14ac:dyDescent="0.25"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2:35" x14ac:dyDescent="0.25"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2:35" x14ac:dyDescent="0.25"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2:35" x14ac:dyDescent="0.25"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2:35" x14ac:dyDescent="0.25"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2:35" x14ac:dyDescent="0.25"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2:35" x14ac:dyDescent="0.25"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2:35" x14ac:dyDescent="0.25"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2:35" x14ac:dyDescent="0.25"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2:35" x14ac:dyDescent="0.25"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2:35" x14ac:dyDescent="0.25"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2:35" x14ac:dyDescent="0.25"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2:35" x14ac:dyDescent="0.25"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2:35" x14ac:dyDescent="0.25"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2:35" x14ac:dyDescent="0.25"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2:35" x14ac:dyDescent="0.25"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2:35" x14ac:dyDescent="0.25"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2:35" x14ac:dyDescent="0.25"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2:35" x14ac:dyDescent="0.25"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2:35" x14ac:dyDescent="0.25"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2:35" x14ac:dyDescent="0.25">
      <c r="V1084" s="4"/>
      <c r="W1084" s="4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2:35" x14ac:dyDescent="0.25">
      <c r="V1085" s="4"/>
      <c r="W1085" s="4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2:35" x14ac:dyDescent="0.25">
      <c r="V1086" s="4"/>
      <c r="W1086" s="4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2:35" x14ac:dyDescent="0.25">
      <c r="V1087" s="4"/>
      <c r="W1087" s="4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</sheetData>
  <mergeCells count="103">
    <mergeCell ref="C3:C4"/>
    <mergeCell ref="D3:D4"/>
    <mergeCell ref="E3:E4"/>
    <mergeCell ref="F3:F4"/>
    <mergeCell ref="K3:K4"/>
    <mergeCell ref="L3:L4"/>
    <mergeCell ref="M3:M4"/>
    <mergeCell ref="N3:N4"/>
    <mergeCell ref="H3:H4"/>
    <mergeCell ref="G3:G4"/>
    <mergeCell ref="I3:I4"/>
    <mergeCell ref="J3:J4"/>
    <mergeCell ref="M61:M62"/>
    <mergeCell ref="N61:N62"/>
    <mergeCell ref="G61:G62"/>
    <mergeCell ref="H61:H62"/>
    <mergeCell ref="I61:I62"/>
    <mergeCell ref="J61:J62"/>
    <mergeCell ref="C116:C117"/>
    <mergeCell ref="D116:D117"/>
    <mergeCell ref="E116:E117"/>
    <mergeCell ref="F116:F117"/>
    <mergeCell ref="K61:K62"/>
    <mergeCell ref="L61:L62"/>
    <mergeCell ref="C61:C62"/>
    <mergeCell ref="D61:D62"/>
    <mergeCell ref="E61:E62"/>
    <mergeCell ref="F61:F62"/>
    <mergeCell ref="K116:K117"/>
    <mergeCell ref="L116:L117"/>
    <mergeCell ref="M116:M117"/>
    <mergeCell ref="N116:N117"/>
    <mergeCell ref="G116:G117"/>
    <mergeCell ref="H116:H117"/>
    <mergeCell ref="I116:I117"/>
    <mergeCell ref="J116:J117"/>
    <mergeCell ref="M174:M175"/>
    <mergeCell ref="N174:N175"/>
    <mergeCell ref="G174:G175"/>
    <mergeCell ref="H174:H175"/>
    <mergeCell ref="I174:I175"/>
    <mergeCell ref="J174:J175"/>
    <mergeCell ref="C231:C232"/>
    <mergeCell ref="D231:D232"/>
    <mergeCell ref="E231:E232"/>
    <mergeCell ref="F231:F232"/>
    <mergeCell ref="K174:K175"/>
    <mergeCell ref="L174:L175"/>
    <mergeCell ref="C174:C175"/>
    <mergeCell ref="D174:D175"/>
    <mergeCell ref="E174:E175"/>
    <mergeCell ref="F174:F175"/>
    <mergeCell ref="K231:K232"/>
    <mergeCell ref="M231:M232"/>
    <mergeCell ref="L231:L232"/>
    <mergeCell ref="N231:N232"/>
    <mergeCell ref="G231:G232"/>
    <mergeCell ref="H231:H232"/>
    <mergeCell ref="I231:I232"/>
    <mergeCell ref="J231:J232"/>
    <mergeCell ref="K289:K290"/>
    <mergeCell ref="L289:L290"/>
    <mergeCell ref="M289:M290"/>
    <mergeCell ref="N289:N290"/>
    <mergeCell ref="J289:J290"/>
    <mergeCell ref="C289:C290"/>
    <mergeCell ref="D289:D290"/>
    <mergeCell ref="E289:E290"/>
    <mergeCell ref="F289:F290"/>
    <mergeCell ref="M347:M348"/>
    <mergeCell ref="N347:N348"/>
    <mergeCell ref="G347:G348"/>
    <mergeCell ref="H347:H348"/>
    <mergeCell ref="I347:I348"/>
    <mergeCell ref="J347:J348"/>
    <mergeCell ref="C405:C406"/>
    <mergeCell ref="D405:D406"/>
    <mergeCell ref="E405:E406"/>
    <mergeCell ref="F405:F406"/>
    <mergeCell ref="K347:K348"/>
    <mergeCell ref="L347:L348"/>
    <mergeCell ref="C347:C348"/>
    <mergeCell ref="D347:D348"/>
    <mergeCell ref="E347:E348"/>
    <mergeCell ref="F347:F348"/>
    <mergeCell ref="K405:K406"/>
    <mergeCell ref="L405:L406"/>
    <mergeCell ref="M405:M406"/>
    <mergeCell ref="N405:N406"/>
    <mergeCell ref="G405:G406"/>
    <mergeCell ref="H405:H406"/>
    <mergeCell ref="I405:I406"/>
    <mergeCell ref="J405:J406"/>
    <mergeCell ref="G229:J229"/>
    <mergeCell ref="G287:J287"/>
    <mergeCell ref="G345:J345"/>
    <mergeCell ref="G1:J1"/>
    <mergeCell ref="G59:J59"/>
    <mergeCell ref="G114:J114"/>
    <mergeCell ref="G172:J172"/>
    <mergeCell ref="G289:G290"/>
    <mergeCell ref="H289:H290"/>
    <mergeCell ref="I289:I290"/>
  </mergeCells>
  <printOptions gridLinesSet="0"/>
  <pageMargins left="0.23622047244094491" right="0" top="0.82" bottom="0.82" header="0.42" footer="0.51181102362204722"/>
  <pageSetup paperSize="9" firstPageNumber="0" orientation="portrait" horizontalDpi="300" verticalDpi="4294967292" r:id="rId1"/>
  <headerFooter alignWithMargins="0"/>
  <rowBreaks count="9" manualBreakCount="9">
    <brk id="58" max="16383" man="1"/>
    <brk id="113" max="13" man="1"/>
    <brk id="171" max="16383" man="1"/>
    <brk id="228" max="13" man="1"/>
    <brk id="286" max="16383" man="1"/>
    <brk id="344" max="16383" man="1"/>
    <brk id="402" max="16383" man="1"/>
    <brk id="573" max="16383" man="1"/>
    <brk id="74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5"/>
  <dimension ref="A1:AJ1139"/>
  <sheetViews>
    <sheetView showGridLines="0" workbookViewId="0"/>
  </sheetViews>
  <sheetFormatPr baseColWidth="10" defaultColWidth="11.44140625" defaultRowHeight="12.6" x14ac:dyDescent="0.25"/>
  <cols>
    <col min="1" max="1" width="4.109375" style="3" customWidth="1"/>
    <col min="2" max="2" width="9.6640625" style="3" customWidth="1"/>
    <col min="3" max="9" width="9.5546875" style="3" customWidth="1"/>
    <col min="10" max="10" width="8.5546875" style="3" customWidth="1"/>
    <col min="11" max="11" width="8.6640625" style="3" customWidth="1"/>
    <col min="12" max="13" width="0" style="4" hidden="1" customWidth="1"/>
    <col min="14" max="14" width="0" style="5" hidden="1" customWidth="1"/>
    <col min="15" max="15" width="10.44140625" style="5" hidden="1" customWidth="1"/>
    <col min="16" max="25" width="0" style="5" hidden="1" customWidth="1"/>
    <col min="26" max="39" width="0" style="3" hidden="1" customWidth="1"/>
    <col min="40" max="16384" width="11.44140625" style="3"/>
  </cols>
  <sheetData>
    <row r="1" spans="1:36" ht="15.6" x14ac:dyDescent="0.3">
      <c r="B1" s="10" t="s">
        <v>18</v>
      </c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ht="13.2" thickBot="1" x14ac:dyDescent="0.3"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3.8" thickTop="1" thickBot="1" x14ac:dyDescent="0.3">
      <c r="B3" s="11"/>
      <c r="C3" s="12">
        <f>'DebitVL sens 1'!C3</f>
        <v>43720</v>
      </c>
      <c r="D3" s="12">
        <f>'DebitVL sens 1'!D3</f>
        <v>43721</v>
      </c>
      <c r="E3" s="12">
        <f>'DebitVL sens 1'!E3</f>
        <v>43722</v>
      </c>
      <c r="F3" s="12">
        <f>'DebitVL sens 1'!F3</f>
        <v>43723</v>
      </c>
      <c r="G3" s="12">
        <f>'DebitVL sens 1'!G3</f>
        <v>43724</v>
      </c>
      <c r="H3" s="12">
        <f>'DebitVL sens 1'!H3</f>
        <v>43725</v>
      </c>
      <c r="I3" s="12">
        <f>'DebitVL sens 1'!I3</f>
        <v>43726</v>
      </c>
      <c r="J3" s="13" t="s">
        <v>19</v>
      </c>
      <c r="K3" s="14" t="s">
        <v>20</v>
      </c>
      <c r="V3" s="15">
        <f>MAX(C39:I39)</f>
        <v>1109</v>
      </c>
      <c r="W3" s="15">
        <f>MIN(C39:I39)</f>
        <v>244</v>
      </c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Top="1" x14ac:dyDescent="0.25">
      <c r="B4" s="16" t="s">
        <v>21</v>
      </c>
      <c r="C4" s="17">
        <f>'DebitVL sens 1'!C4+'DebitPL sens 1'!C4*2</f>
        <v>1</v>
      </c>
      <c r="D4" s="18">
        <f>'DebitVL sens 1'!D4+'DebitPL sens 1'!D4*2</f>
        <v>1</v>
      </c>
      <c r="E4" s="18">
        <f>'DebitVL sens 1'!E4+'DebitPL sens 1'!E4*2</f>
        <v>3</v>
      </c>
      <c r="F4" s="18">
        <f>'DebitVL sens 1'!F4+'DebitPL sens 1'!F4*2</f>
        <v>6</v>
      </c>
      <c r="G4" s="18">
        <f>'DebitVL sens 1'!G4+'DebitPL sens 1'!G4*2</f>
        <v>6</v>
      </c>
      <c r="H4" s="18">
        <f>'DebitVL sens 1'!H4+'DebitPL sens 1'!H4*2</f>
        <v>3</v>
      </c>
      <c r="I4" s="19">
        <f>'DebitVL sens 1'!I4+'DebitPL sens 1'!I4*2</f>
        <v>10</v>
      </c>
      <c r="J4" s="20">
        <f t="shared" ref="J4:J27" si="0">IF(WEEKDAY($C$3)=1,K4-C4-I4,IF(WEEKDAY($C$3)=2,K4-H4-I4,IF(WEEKDAY($C$3)=3,K4-G4-H4,IF(WEEKDAY($C$3)=4,K4-F4-G4,IF(WEEKDAY($C$3)=5,K4-E4-F4,IF(WEEKDAY($C$3)=6,K4-D4-E4,IF(WEEKDAY($C$3)=7,K4-C4-D4,"Err")))))))</f>
        <v>21</v>
      </c>
      <c r="K4" s="21">
        <f t="shared" ref="K4:K27" si="1">SUM(C4:I4)</f>
        <v>30</v>
      </c>
      <c r="V4" s="15">
        <f>IF($C$39=$V$3,$C4,IF($D$39=$V$3,$D4,IF($E$39=$V$3,$E4,IF($F$39=$V$3,$F4,IF($G$39=$V$3,$G4,IF($H$39=$V$3,$H4,IF($I$39=$V$3,$I4,FALSE)))))))</f>
        <v>1</v>
      </c>
      <c r="W4" s="15">
        <f t="shared" ref="W4:W27" si="2">IF($C$39=$W$3,$C4,IF($D$39=$W$3,$D4,IF($E$39=$W$3,$E4,IF($F$39=$W$3,$F4,IF($G$39=$W$3,$G4,IF($H$39=$W$3,$H4,IF($I$39=$W$3,$I4,FALSE)))))))</f>
        <v>6</v>
      </c>
      <c r="X4" s="6">
        <f>C3</f>
        <v>43720</v>
      </c>
      <c r="Y4" s="6">
        <f t="shared" ref="Y4:AH4" si="3">D3</f>
        <v>43721</v>
      </c>
      <c r="Z4" s="6">
        <f t="shared" si="3"/>
        <v>43722</v>
      </c>
      <c r="AA4" s="6">
        <f t="shared" si="3"/>
        <v>43723</v>
      </c>
      <c r="AB4" s="6">
        <f t="shared" si="3"/>
        <v>43724</v>
      </c>
      <c r="AC4" s="6">
        <f t="shared" si="3"/>
        <v>43725</v>
      </c>
      <c r="AD4" s="6">
        <f t="shared" si="3"/>
        <v>43726</v>
      </c>
      <c r="AE4" s="6" t="str">
        <f t="shared" si="3"/>
        <v>Total 5 J</v>
      </c>
      <c r="AF4" s="6" t="str">
        <f t="shared" si="3"/>
        <v>Total 7 J</v>
      </c>
      <c r="AG4" s="6">
        <f t="shared" si="3"/>
        <v>0</v>
      </c>
      <c r="AH4" s="6">
        <f t="shared" si="3"/>
        <v>0</v>
      </c>
      <c r="AI4" s="5"/>
      <c r="AJ4" s="5"/>
    </row>
    <row r="5" spans="1:36" x14ac:dyDescent="0.25">
      <c r="B5" s="16" t="s">
        <v>22</v>
      </c>
      <c r="C5" s="22">
        <f>'DebitVL sens 1'!C5+'DebitPL sens 1'!C5*2</f>
        <v>9</v>
      </c>
      <c r="D5" s="23">
        <f>'DebitVL sens 1'!D5+'DebitPL sens 1'!D5*2</f>
        <v>5</v>
      </c>
      <c r="E5" s="23">
        <f>'DebitVL sens 1'!E5+'DebitPL sens 1'!E5*2</f>
        <v>10</v>
      </c>
      <c r="F5" s="23">
        <f>'DebitVL sens 1'!F5+'DebitPL sens 1'!F5*2</f>
        <v>1</v>
      </c>
      <c r="G5" s="23">
        <f>'DebitVL sens 1'!G5+'DebitPL sens 1'!G5*2</f>
        <v>1</v>
      </c>
      <c r="H5" s="23">
        <f>'DebitVL sens 1'!H5+'DebitPL sens 1'!H5*2</f>
        <v>5</v>
      </c>
      <c r="I5" s="24">
        <f>'DebitVL sens 1'!I5+'DebitPL sens 1'!I5*2</f>
        <v>1</v>
      </c>
      <c r="J5" s="20">
        <f t="shared" si="0"/>
        <v>21</v>
      </c>
      <c r="K5" s="21">
        <f t="shared" si="1"/>
        <v>32</v>
      </c>
      <c r="V5" s="15">
        <f t="shared" ref="V5:V27" si="4">IF($C$39=$V$3,C5,IF($D$39=$V$3,D5,IF($E$39=$V$3,E5,IF($F$39=$V$3,F5,IF($G$39=$V$3,G5,IF($H$39=$V$3,H5,IF($I$39=$V$3,I5,FALSE)))))))</f>
        <v>9</v>
      </c>
      <c r="W5" s="15">
        <f t="shared" si="2"/>
        <v>1</v>
      </c>
      <c r="X5" s="6">
        <f>'VITESSEVL sens 1 '!X5</f>
        <v>0</v>
      </c>
      <c r="Y5" s="5">
        <f>'VITESSEVL sens 1 '!Y5</f>
        <v>0</v>
      </c>
      <c r="Z5" s="5">
        <f>'VITESSEVL sens 1 '!Z5</f>
        <v>0</v>
      </c>
      <c r="AA5" s="5">
        <f>'VITESSEVL sens 1 '!AA5</f>
        <v>0</v>
      </c>
      <c r="AB5" s="5">
        <f>'VITESSEVL sens 1 '!AB5</f>
        <v>0</v>
      </c>
      <c r="AC5" s="5">
        <f>'VITESSEVL sens 1 '!AC5</f>
        <v>0</v>
      </c>
      <c r="AD5" s="5">
        <f>'VITESSEVL sens 1 '!AD5</f>
        <v>1</v>
      </c>
      <c r="AE5" s="5">
        <f>'VITESSEVL sens 1 '!AE5</f>
        <v>0</v>
      </c>
      <c r="AF5" s="5">
        <f>'VITESSEVL sens 1 '!AF5</f>
        <v>0</v>
      </c>
      <c r="AG5" s="5">
        <f>'VITESSEVL sens 1 '!AG5</f>
        <v>0</v>
      </c>
      <c r="AH5" s="5">
        <f>'VITESSEVL sens 1 '!AH5</f>
        <v>0</v>
      </c>
      <c r="AI5" s="5"/>
      <c r="AJ5" s="5"/>
    </row>
    <row r="6" spans="1:36" x14ac:dyDescent="0.25">
      <c r="B6" s="16" t="s">
        <v>23</v>
      </c>
      <c r="C6" s="22">
        <f>'DebitVL sens 1'!C6+'DebitPL sens 1'!C6*2</f>
        <v>2</v>
      </c>
      <c r="D6" s="23">
        <f>'DebitVL sens 1'!D6+'DebitPL sens 1'!D6*2</f>
        <v>0</v>
      </c>
      <c r="E6" s="23">
        <f>'DebitVL sens 1'!E6+'DebitPL sens 1'!E6*2</f>
        <v>8</v>
      </c>
      <c r="F6" s="23">
        <f>'DebitVL sens 1'!F6+'DebitPL sens 1'!F6*2</f>
        <v>2</v>
      </c>
      <c r="G6" s="23">
        <f>'DebitVL sens 1'!G6+'DebitPL sens 1'!G6*2</f>
        <v>0</v>
      </c>
      <c r="H6" s="23">
        <f>'DebitVL sens 1'!H6+'DebitPL sens 1'!H6*2</f>
        <v>2</v>
      </c>
      <c r="I6" s="24">
        <f>'DebitVL sens 1'!I6+'DebitPL sens 1'!I6*2</f>
        <v>5</v>
      </c>
      <c r="J6" s="20">
        <f t="shared" si="0"/>
        <v>9</v>
      </c>
      <c r="K6" s="21">
        <f t="shared" si="1"/>
        <v>19</v>
      </c>
      <c r="V6" s="15">
        <f t="shared" si="4"/>
        <v>2</v>
      </c>
      <c r="W6" s="15">
        <f t="shared" si="2"/>
        <v>2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24</v>
      </c>
      <c r="C7" s="22">
        <f>'DebitVL sens 1'!C7+'DebitPL sens 1'!C7*2</f>
        <v>7</v>
      </c>
      <c r="D7" s="23">
        <f>'DebitVL sens 1'!D7+'DebitPL sens 1'!D7*2</f>
        <v>6</v>
      </c>
      <c r="E7" s="23">
        <f>'DebitVL sens 1'!E7+'DebitPL sens 1'!E7*2</f>
        <v>4</v>
      </c>
      <c r="F7" s="23">
        <f>'DebitVL sens 1'!F7+'DebitPL sens 1'!F7*2</f>
        <v>1</v>
      </c>
      <c r="G7" s="23">
        <f>'DebitVL sens 1'!G7+'DebitPL sens 1'!G7*2</f>
        <v>1</v>
      </c>
      <c r="H7" s="23">
        <f>'DebitVL sens 1'!H7+'DebitPL sens 1'!H7*2</f>
        <v>4</v>
      </c>
      <c r="I7" s="24">
        <f>'DebitVL sens 1'!I7+'DebitPL sens 1'!I7*2</f>
        <v>5</v>
      </c>
      <c r="J7" s="20">
        <f t="shared" si="0"/>
        <v>23</v>
      </c>
      <c r="K7" s="21">
        <f t="shared" si="1"/>
        <v>28</v>
      </c>
      <c r="V7" s="15">
        <f t="shared" si="4"/>
        <v>7</v>
      </c>
      <c r="W7" s="15">
        <f t="shared" si="2"/>
        <v>1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25</v>
      </c>
      <c r="C8" s="22">
        <f>'DebitVL sens 1'!C8+'DebitPL sens 1'!C8*2</f>
        <v>30</v>
      </c>
      <c r="D8" s="23">
        <f>'DebitVL sens 1'!D8+'DebitPL sens 1'!D8*2</f>
        <v>37</v>
      </c>
      <c r="E8" s="23">
        <f>'DebitVL sens 1'!E8+'DebitPL sens 1'!E8*2</f>
        <v>12</v>
      </c>
      <c r="F8" s="23">
        <f>'DebitVL sens 1'!F8+'DebitPL sens 1'!F8*2</f>
        <v>3</v>
      </c>
      <c r="G8" s="23">
        <f>'DebitVL sens 1'!G8+'DebitPL sens 1'!G8*2</f>
        <v>16</v>
      </c>
      <c r="H8" s="23">
        <f>'DebitVL sens 1'!H8+'DebitPL sens 1'!H8*2</f>
        <v>25</v>
      </c>
      <c r="I8" s="24">
        <f>'DebitVL sens 1'!I8+'DebitPL sens 1'!I8*2</f>
        <v>29</v>
      </c>
      <c r="J8" s="20">
        <f t="shared" si="0"/>
        <v>137</v>
      </c>
      <c r="K8" s="21">
        <f t="shared" si="1"/>
        <v>152</v>
      </c>
      <c r="V8" s="15">
        <f t="shared" si="4"/>
        <v>30</v>
      </c>
      <c r="W8" s="15">
        <f t="shared" si="2"/>
        <v>3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26</v>
      </c>
      <c r="C9" s="22">
        <f>'DebitVL sens 1'!C9+'DebitPL sens 1'!C9*2</f>
        <v>17</v>
      </c>
      <c r="D9" s="23">
        <f>'DebitVL sens 1'!D9+'DebitPL sens 1'!D9*2</f>
        <v>24</v>
      </c>
      <c r="E9" s="23">
        <f>'DebitVL sens 1'!E9+'DebitPL sens 1'!E9*2</f>
        <v>18</v>
      </c>
      <c r="F9" s="23">
        <f>'DebitVL sens 1'!F9+'DebitPL sens 1'!F9*2</f>
        <v>2</v>
      </c>
      <c r="G9" s="23">
        <f>'DebitVL sens 1'!G9+'DebitPL sens 1'!G9*2</f>
        <v>21</v>
      </c>
      <c r="H9" s="23">
        <f>'DebitVL sens 1'!H9+'DebitPL sens 1'!H9*2</f>
        <v>24</v>
      </c>
      <c r="I9" s="24">
        <f>'DebitVL sens 1'!I9+'DebitPL sens 1'!I9*2</f>
        <v>35</v>
      </c>
      <c r="J9" s="20">
        <f t="shared" si="0"/>
        <v>121</v>
      </c>
      <c r="K9" s="21">
        <f t="shared" si="1"/>
        <v>141</v>
      </c>
      <c r="V9" s="15">
        <f t="shared" si="4"/>
        <v>17</v>
      </c>
      <c r="W9" s="15">
        <f t="shared" si="2"/>
        <v>2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27</v>
      </c>
      <c r="C10" s="22">
        <f>'DebitVL sens 1'!C10+'DebitPL sens 1'!C10*2</f>
        <v>43</v>
      </c>
      <c r="D10" s="23">
        <f>'DebitVL sens 1'!D10+'DebitPL sens 1'!D10*2</f>
        <v>37</v>
      </c>
      <c r="E10" s="23">
        <f>'DebitVL sens 1'!E10+'DebitPL sens 1'!E10*2</f>
        <v>3</v>
      </c>
      <c r="F10" s="23">
        <f>'DebitVL sens 1'!F10+'DebitPL sens 1'!F10*2</f>
        <v>3</v>
      </c>
      <c r="G10" s="23">
        <f>'DebitVL sens 1'!G10+'DebitPL sens 1'!G10*2</f>
        <v>31</v>
      </c>
      <c r="H10" s="23">
        <f>'DebitVL sens 1'!H10+'DebitPL sens 1'!H10*2</f>
        <v>24</v>
      </c>
      <c r="I10" s="24">
        <f>'DebitVL sens 1'!I10+'DebitPL sens 1'!I10*2</f>
        <v>25</v>
      </c>
      <c r="J10" s="20">
        <f t="shared" si="0"/>
        <v>160</v>
      </c>
      <c r="K10" s="21">
        <f t="shared" si="1"/>
        <v>166</v>
      </c>
      <c r="V10" s="15">
        <f t="shared" si="4"/>
        <v>43</v>
      </c>
      <c r="W10" s="15">
        <f t="shared" si="2"/>
        <v>3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28</v>
      </c>
      <c r="C11" s="22">
        <f>'DebitVL sens 1'!C11+'DebitPL sens 1'!C11*2</f>
        <v>88</v>
      </c>
      <c r="D11" s="23">
        <f>'DebitVL sens 1'!D11+'DebitPL sens 1'!D11*2</f>
        <v>67</v>
      </c>
      <c r="E11" s="23">
        <f>'DebitVL sens 1'!E11+'DebitPL sens 1'!E11*2</f>
        <v>13</v>
      </c>
      <c r="F11" s="23">
        <f>'DebitVL sens 1'!F11+'DebitPL sens 1'!F11*2</f>
        <v>5</v>
      </c>
      <c r="G11" s="23">
        <f>'DebitVL sens 1'!G11+'DebitPL sens 1'!G11*2</f>
        <v>81</v>
      </c>
      <c r="H11" s="23">
        <f>'DebitVL sens 1'!H11+'DebitPL sens 1'!H11*2</f>
        <v>82</v>
      </c>
      <c r="I11" s="24">
        <f>'DebitVL sens 1'!I11+'DebitPL sens 1'!I11*2</f>
        <v>77</v>
      </c>
      <c r="J11" s="20">
        <f t="shared" si="0"/>
        <v>395</v>
      </c>
      <c r="K11" s="21">
        <f t="shared" si="1"/>
        <v>413</v>
      </c>
      <c r="V11" s="15">
        <f t="shared" si="4"/>
        <v>88</v>
      </c>
      <c r="W11" s="15">
        <f t="shared" si="2"/>
        <v>5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29</v>
      </c>
      <c r="C12" s="22">
        <f>'DebitVL sens 1'!C12+'DebitPL sens 1'!C12*2</f>
        <v>103</v>
      </c>
      <c r="D12" s="23">
        <f>'DebitVL sens 1'!D12+'DebitPL sens 1'!D12*2</f>
        <v>76</v>
      </c>
      <c r="E12" s="23">
        <f>'DebitVL sens 1'!E12+'DebitPL sens 1'!E12*2</f>
        <v>17</v>
      </c>
      <c r="F12" s="23">
        <f>'DebitVL sens 1'!F12+'DebitPL sens 1'!F12*2</f>
        <v>9</v>
      </c>
      <c r="G12" s="23">
        <f>'DebitVL sens 1'!G12+'DebitPL sens 1'!G12*2</f>
        <v>81</v>
      </c>
      <c r="H12" s="23">
        <f>'DebitVL sens 1'!H12+'DebitPL sens 1'!H12*2</f>
        <v>94</v>
      </c>
      <c r="I12" s="24">
        <f>'DebitVL sens 1'!I12+'DebitPL sens 1'!I12*2</f>
        <v>73</v>
      </c>
      <c r="J12" s="20">
        <f t="shared" si="0"/>
        <v>427</v>
      </c>
      <c r="K12" s="21">
        <f t="shared" si="1"/>
        <v>453</v>
      </c>
      <c r="L12" s="4"/>
      <c r="M12" s="4"/>
      <c r="V12" s="15">
        <f t="shared" si="4"/>
        <v>103</v>
      </c>
      <c r="W12" s="15">
        <f t="shared" si="2"/>
        <v>9</v>
      </c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30</v>
      </c>
      <c r="C13" s="22">
        <f>'DebitVL sens 1'!C13+'DebitPL sens 1'!C13*2</f>
        <v>64</v>
      </c>
      <c r="D13" s="23">
        <f>'DebitVL sens 1'!D13+'DebitPL sens 1'!D13*2</f>
        <v>71</v>
      </c>
      <c r="E13" s="23">
        <f>'DebitVL sens 1'!E13+'DebitPL sens 1'!E13*2</f>
        <v>25</v>
      </c>
      <c r="F13" s="23">
        <f>'DebitVL sens 1'!F13+'DebitPL sens 1'!F13*2</f>
        <v>11</v>
      </c>
      <c r="G13" s="23">
        <f>'DebitVL sens 1'!G13+'DebitPL sens 1'!G13*2</f>
        <v>71</v>
      </c>
      <c r="H13" s="23">
        <f>'DebitVL sens 1'!H13+'DebitPL sens 1'!H13*2</f>
        <v>62</v>
      </c>
      <c r="I13" s="24">
        <f>'DebitVL sens 1'!I13+'DebitPL sens 1'!I13*2</f>
        <v>60</v>
      </c>
      <c r="J13" s="20">
        <f t="shared" si="0"/>
        <v>328</v>
      </c>
      <c r="K13" s="21">
        <f t="shared" si="1"/>
        <v>364</v>
      </c>
      <c r="V13" s="15">
        <f t="shared" si="4"/>
        <v>64</v>
      </c>
      <c r="W13" s="15">
        <f t="shared" si="2"/>
        <v>11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31</v>
      </c>
      <c r="C14" s="22">
        <f>'DebitVL sens 1'!C14+'DebitPL sens 1'!C14*2</f>
        <v>92</v>
      </c>
      <c r="D14" s="23">
        <f>'DebitVL sens 1'!D14+'DebitPL sens 1'!D14*2</f>
        <v>85</v>
      </c>
      <c r="E14" s="23">
        <f>'DebitVL sens 1'!E14+'DebitPL sens 1'!E14*2</f>
        <v>33</v>
      </c>
      <c r="F14" s="23">
        <f>'DebitVL sens 1'!F14+'DebitPL sens 1'!F14*2</f>
        <v>15</v>
      </c>
      <c r="G14" s="23">
        <f>'DebitVL sens 1'!G14+'DebitPL sens 1'!G14*2</f>
        <v>77</v>
      </c>
      <c r="H14" s="23">
        <f>'DebitVL sens 1'!H14+'DebitPL sens 1'!H14*2</f>
        <v>67</v>
      </c>
      <c r="I14" s="24">
        <f>'DebitVL sens 1'!I14+'DebitPL sens 1'!I14*2</f>
        <v>80</v>
      </c>
      <c r="J14" s="20">
        <f t="shared" si="0"/>
        <v>401</v>
      </c>
      <c r="K14" s="21">
        <f t="shared" si="1"/>
        <v>449</v>
      </c>
      <c r="V14" s="15">
        <f t="shared" si="4"/>
        <v>92</v>
      </c>
      <c r="W14" s="15">
        <f t="shared" si="2"/>
        <v>15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32</v>
      </c>
      <c r="C15" s="22">
        <f>'DebitVL sens 1'!C15+'DebitPL sens 1'!C15*2</f>
        <v>71</v>
      </c>
      <c r="D15" s="23">
        <f>'DebitVL sens 1'!D15+'DebitPL sens 1'!D15*2</f>
        <v>66</v>
      </c>
      <c r="E15" s="23">
        <f>'DebitVL sens 1'!E15+'DebitPL sens 1'!E15*2</f>
        <v>19</v>
      </c>
      <c r="F15" s="23">
        <f>'DebitVL sens 1'!F15+'DebitPL sens 1'!F15*2</f>
        <v>15</v>
      </c>
      <c r="G15" s="23">
        <f>'DebitVL sens 1'!G15+'DebitPL sens 1'!G15*2</f>
        <v>70</v>
      </c>
      <c r="H15" s="23">
        <f>'DebitVL sens 1'!H15+'DebitPL sens 1'!H15*2</f>
        <v>63</v>
      </c>
      <c r="I15" s="24">
        <f>'DebitVL sens 1'!I15+'DebitPL sens 1'!I15*2</f>
        <v>76</v>
      </c>
      <c r="J15" s="20">
        <f t="shared" si="0"/>
        <v>346</v>
      </c>
      <c r="K15" s="21">
        <f t="shared" si="1"/>
        <v>380</v>
      </c>
      <c r="V15" s="15">
        <f t="shared" si="4"/>
        <v>71</v>
      </c>
      <c r="W15" s="15">
        <f t="shared" si="2"/>
        <v>15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33</v>
      </c>
      <c r="C16" s="22">
        <f>'DebitVL sens 1'!C16+'DebitPL sens 1'!C16*2</f>
        <v>66</v>
      </c>
      <c r="D16" s="23">
        <f>'DebitVL sens 1'!D16+'DebitPL sens 1'!D16*2</f>
        <v>72</v>
      </c>
      <c r="E16" s="23">
        <f>'DebitVL sens 1'!E16+'DebitPL sens 1'!E16*2</f>
        <v>36</v>
      </c>
      <c r="F16" s="23">
        <f>'DebitVL sens 1'!F16+'DebitPL sens 1'!F16*2</f>
        <v>12</v>
      </c>
      <c r="G16" s="23">
        <f>'DebitVL sens 1'!G16+'DebitPL sens 1'!G16*2</f>
        <v>65</v>
      </c>
      <c r="H16" s="23">
        <f>'DebitVL sens 1'!H16+'DebitPL sens 1'!H16*2</f>
        <v>75</v>
      </c>
      <c r="I16" s="24">
        <f>'DebitVL sens 1'!I16+'DebitPL sens 1'!I16*2</f>
        <v>71</v>
      </c>
      <c r="J16" s="20">
        <f t="shared" si="0"/>
        <v>349</v>
      </c>
      <c r="K16" s="21">
        <f t="shared" si="1"/>
        <v>397</v>
      </c>
      <c r="V16" s="15">
        <f t="shared" si="4"/>
        <v>66</v>
      </c>
      <c r="W16" s="15">
        <f t="shared" si="2"/>
        <v>12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34</v>
      </c>
      <c r="C17" s="22">
        <f>'DebitVL sens 1'!C17+'DebitPL sens 1'!C17*2</f>
        <v>87</v>
      </c>
      <c r="D17" s="23">
        <f>'DebitVL sens 1'!D17+'DebitPL sens 1'!D17*2</f>
        <v>90</v>
      </c>
      <c r="E17" s="23">
        <f>'DebitVL sens 1'!E17+'DebitPL sens 1'!E17*2</f>
        <v>26</v>
      </c>
      <c r="F17" s="23">
        <f>'DebitVL sens 1'!F17+'DebitPL sens 1'!F17*2</f>
        <v>18</v>
      </c>
      <c r="G17" s="23">
        <f>'DebitVL sens 1'!G17+'DebitPL sens 1'!G17*2</f>
        <v>72</v>
      </c>
      <c r="H17" s="23">
        <f>'DebitVL sens 1'!H17+'DebitPL sens 1'!H17*2</f>
        <v>65</v>
      </c>
      <c r="I17" s="24">
        <f>'DebitVL sens 1'!I17+'DebitPL sens 1'!I17*2</f>
        <v>63</v>
      </c>
      <c r="J17" s="20">
        <f t="shared" si="0"/>
        <v>377</v>
      </c>
      <c r="K17" s="21">
        <f t="shared" si="1"/>
        <v>421</v>
      </c>
      <c r="V17" s="15">
        <f t="shared" si="4"/>
        <v>87</v>
      </c>
      <c r="W17" s="15">
        <f t="shared" si="2"/>
        <v>18</v>
      </c>
      <c r="Y17" s="86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35</v>
      </c>
      <c r="C18" s="22">
        <f>'DebitVL sens 1'!C18+'DebitPL sens 1'!C18*2</f>
        <v>72</v>
      </c>
      <c r="D18" s="23">
        <f>'DebitVL sens 1'!D18+'DebitPL sens 1'!D18*2</f>
        <v>80</v>
      </c>
      <c r="E18" s="23">
        <f>'DebitVL sens 1'!E18+'DebitPL sens 1'!E18*2</f>
        <v>30</v>
      </c>
      <c r="F18" s="23">
        <f>'DebitVL sens 1'!F18+'DebitPL sens 1'!F18*2</f>
        <v>13</v>
      </c>
      <c r="G18" s="23">
        <f>'DebitVL sens 1'!G18+'DebitPL sens 1'!G18*2</f>
        <v>49</v>
      </c>
      <c r="H18" s="23">
        <f>'DebitVL sens 1'!H18+'DebitPL sens 1'!H18*2</f>
        <v>52</v>
      </c>
      <c r="I18" s="24">
        <f>'DebitVL sens 1'!I18+'DebitPL sens 1'!I18*2</f>
        <v>69</v>
      </c>
      <c r="J18" s="20">
        <f t="shared" si="0"/>
        <v>322</v>
      </c>
      <c r="K18" s="21">
        <f t="shared" si="1"/>
        <v>365</v>
      </c>
      <c r="V18" s="15">
        <f t="shared" si="4"/>
        <v>72</v>
      </c>
      <c r="W18" s="15">
        <f t="shared" si="2"/>
        <v>13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36</v>
      </c>
      <c r="C19" s="22">
        <f>'DebitVL sens 1'!C19+'DebitPL sens 1'!C19*2</f>
        <v>66</v>
      </c>
      <c r="D19" s="23">
        <f>'DebitVL sens 1'!D19+'DebitPL sens 1'!D19*2</f>
        <v>75</v>
      </c>
      <c r="E19" s="23">
        <f>'DebitVL sens 1'!E19+'DebitPL sens 1'!E19*2</f>
        <v>22</v>
      </c>
      <c r="F19" s="23">
        <f>'DebitVL sens 1'!F19+'DebitPL sens 1'!F19*2</f>
        <v>16</v>
      </c>
      <c r="G19" s="23">
        <f>'DebitVL sens 1'!G19+'DebitPL sens 1'!G19*2</f>
        <v>73</v>
      </c>
      <c r="H19" s="23">
        <f>'DebitVL sens 1'!H19+'DebitPL sens 1'!H19*2</f>
        <v>64</v>
      </c>
      <c r="I19" s="24">
        <f>'DebitVL sens 1'!I19+'DebitPL sens 1'!I19*2</f>
        <v>76</v>
      </c>
      <c r="J19" s="20">
        <f t="shared" si="0"/>
        <v>354</v>
      </c>
      <c r="K19" s="21">
        <f t="shared" si="1"/>
        <v>392</v>
      </c>
      <c r="V19" s="15">
        <f t="shared" si="4"/>
        <v>66</v>
      </c>
      <c r="W19" s="15">
        <f t="shared" si="2"/>
        <v>16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37</v>
      </c>
      <c r="C20" s="22">
        <f>'DebitVL sens 1'!C20+'DebitPL sens 1'!C20*2</f>
        <v>95</v>
      </c>
      <c r="D20" s="23">
        <f>'DebitVL sens 1'!D20+'DebitPL sens 1'!D20*2</f>
        <v>86</v>
      </c>
      <c r="E20" s="23">
        <f>'DebitVL sens 1'!E20+'DebitPL sens 1'!E20*2</f>
        <v>17</v>
      </c>
      <c r="F20" s="23">
        <f>'DebitVL sens 1'!F20+'DebitPL sens 1'!F20*2</f>
        <v>18</v>
      </c>
      <c r="G20" s="23">
        <f>'DebitVL sens 1'!G20+'DebitPL sens 1'!G20*2</f>
        <v>70</v>
      </c>
      <c r="H20" s="23">
        <f>'DebitVL sens 1'!H20+'DebitPL sens 1'!H20*2</f>
        <v>78</v>
      </c>
      <c r="I20" s="24">
        <f>'DebitVL sens 1'!I20+'DebitPL sens 1'!I20*2</f>
        <v>89</v>
      </c>
      <c r="J20" s="20">
        <f t="shared" si="0"/>
        <v>418</v>
      </c>
      <c r="K20" s="21">
        <f t="shared" si="1"/>
        <v>453</v>
      </c>
      <c r="V20" s="15">
        <f t="shared" si="4"/>
        <v>95</v>
      </c>
      <c r="W20" s="15">
        <f t="shared" si="2"/>
        <v>18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38</v>
      </c>
      <c r="C21" s="22">
        <f>'DebitVL sens 1'!C21+'DebitPL sens 1'!C21*2</f>
        <v>68</v>
      </c>
      <c r="D21" s="23">
        <f>'DebitVL sens 1'!D21+'DebitPL sens 1'!D21*2</f>
        <v>86</v>
      </c>
      <c r="E21" s="23">
        <f>'DebitVL sens 1'!E21+'DebitPL sens 1'!E21*2</f>
        <v>28</v>
      </c>
      <c r="F21" s="23">
        <f>'DebitVL sens 1'!F21+'DebitPL sens 1'!F21*2</f>
        <v>37</v>
      </c>
      <c r="G21" s="23">
        <f>'DebitVL sens 1'!G21+'DebitPL sens 1'!G21*2</f>
        <v>70</v>
      </c>
      <c r="H21" s="23">
        <f>'DebitVL sens 1'!H21+'DebitPL sens 1'!H21*2</f>
        <v>75</v>
      </c>
      <c r="I21" s="24">
        <f>'DebitVL sens 1'!I21+'DebitPL sens 1'!I21*2</f>
        <v>83</v>
      </c>
      <c r="J21" s="20">
        <f t="shared" si="0"/>
        <v>382</v>
      </c>
      <c r="K21" s="21">
        <f t="shared" si="1"/>
        <v>447</v>
      </c>
      <c r="V21" s="15">
        <f t="shared" si="4"/>
        <v>68</v>
      </c>
      <c r="W21" s="15">
        <f t="shared" si="2"/>
        <v>37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39</v>
      </c>
      <c r="C22" s="22">
        <f>'DebitVL sens 1'!C22+'DebitPL sens 1'!C22*2</f>
        <v>32</v>
      </c>
      <c r="D22" s="23">
        <f>'DebitVL sens 1'!D22+'DebitPL sens 1'!D22*2</f>
        <v>44</v>
      </c>
      <c r="E22" s="23">
        <f>'DebitVL sens 1'!E22+'DebitPL sens 1'!E22*2</f>
        <v>39</v>
      </c>
      <c r="F22" s="23">
        <f>'DebitVL sens 1'!F22+'DebitPL sens 1'!F22*2</f>
        <v>24</v>
      </c>
      <c r="G22" s="23">
        <f>'DebitVL sens 1'!G22+'DebitPL sens 1'!G22*2</f>
        <v>63</v>
      </c>
      <c r="H22" s="23">
        <f>'DebitVL sens 1'!H22+'DebitPL sens 1'!H22*2</f>
        <v>67</v>
      </c>
      <c r="I22" s="24">
        <f>'DebitVL sens 1'!I22+'DebitPL sens 1'!I22*2</f>
        <v>49</v>
      </c>
      <c r="J22" s="20">
        <f t="shared" si="0"/>
        <v>255</v>
      </c>
      <c r="K22" s="21">
        <f t="shared" si="1"/>
        <v>318</v>
      </c>
      <c r="V22" s="15">
        <f t="shared" si="4"/>
        <v>32</v>
      </c>
      <c r="W22" s="15">
        <f t="shared" si="2"/>
        <v>24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40</v>
      </c>
      <c r="C23" s="22">
        <f>'DebitVL sens 1'!C23+'DebitPL sens 1'!C23*2</f>
        <v>35</v>
      </c>
      <c r="D23" s="23">
        <f>'DebitVL sens 1'!D23+'DebitPL sens 1'!D23*2</f>
        <v>36</v>
      </c>
      <c r="E23" s="23">
        <f>'DebitVL sens 1'!E23+'DebitPL sens 1'!E23*2</f>
        <v>26</v>
      </c>
      <c r="F23" s="23">
        <f>'DebitVL sens 1'!F23+'DebitPL sens 1'!F23*2</f>
        <v>11</v>
      </c>
      <c r="G23" s="23">
        <f>'DebitVL sens 1'!G23+'DebitPL sens 1'!G23*2</f>
        <v>37</v>
      </c>
      <c r="H23" s="23">
        <f>'DebitVL sens 1'!H23+'DebitPL sens 1'!H23*2</f>
        <v>29</v>
      </c>
      <c r="I23" s="24">
        <f>'DebitVL sens 1'!I23+'DebitPL sens 1'!I23*2</f>
        <v>40</v>
      </c>
      <c r="J23" s="20">
        <f t="shared" si="0"/>
        <v>177</v>
      </c>
      <c r="K23" s="21">
        <f t="shared" si="1"/>
        <v>214</v>
      </c>
      <c r="V23" s="15">
        <f t="shared" si="4"/>
        <v>35</v>
      </c>
      <c r="W23" s="15">
        <f t="shared" si="2"/>
        <v>11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41</v>
      </c>
      <c r="C24" s="22">
        <f>'DebitVL sens 1'!C24+'DebitPL sens 1'!C24*2</f>
        <v>25</v>
      </c>
      <c r="D24" s="23">
        <f>'DebitVL sens 1'!D24+'DebitPL sens 1'!D24*2</f>
        <v>22</v>
      </c>
      <c r="E24" s="23">
        <f>'DebitVL sens 1'!E24+'DebitPL sens 1'!E24*2</f>
        <v>17</v>
      </c>
      <c r="F24" s="23">
        <f>'DebitVL sens 1'!F24+'DebitPL sens 1'!F24*2</f>
        <v>8</v>
      </c>
      <c r="G24" s="23">
        <f>'DebitVL sens 1'!G24+'DebitPL sens 1'!G24*2</f>
        <v>20</v>
      </c>
      <c r="H24" s="23">
        <f>'DebitVL sens 1'!H24+'DebitPL sens 1'!H24*2</f>
        <v>24</v>
      </c>
      <c r="I24" s="24">
        <f>'DebitVL sens 1'!I24+'DebitPL sens 1'!I24*2</f>
        <v>23</v>
      </c>
      <c r="J24" s="20">
        <f t="shared" si="0"/>
        <v>114</v>
      </c>
      <c r="K24" s="21">
        <f t="shared" si="1"/>
        <v>139</v>
      </c>
      <c r="V24" s="15">
        <f t="shared" si="4"/>
        <v>25</v>
      </c>
      <c r="W24" s="15">
        <f t="shared" si="2"/>
        <v>8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42</v>
      </c>
      <c r="C25" s="22">
        <f>'DebitVL sens 1'!C25+'DebitPL sens 1'!C25*2</f>
        <v>12</v>
      </c>
      <c r="D25" s="23">
        <f>'DebitVL sens 1'!D25+'DebitPL sens 1'!D25*2</f>
        <v>15</v>
      </c>
      <c r="E25" s="23">
        <f>'DebitVL sens 1'!E25+'DebitPL sens 1'!E25*2</f>
        <v>10</v>
      </c>
      <c r="F25" s="23">
        <f>'DebitVL sens 1'!F25+'DebitPL sens 1'!F25*2</f>
        <v>7</v>
      </c>
      <c r="G25" s="23">
        <f>'DebitVL sens 1'!G25+'DebitPL sens 1'!G25*2</f>
        <v>5</v>
      </c>
      <c r="H25" s="23">
        <f>'DebitVL sens 1'!H25+'DebitPL sens 1'!H25*2</f>
        <v>12</v>
      </c>
      <c r="I25" s="24">
        <f>'DebitVL sens 1'!I25+'DebitPL sens 1'!I25*2</f>
        <v>8</v>
      </c>
      <c r="J25" s="20">
        <f t="shared" si="0"/>
        <v>52</v>
      </c>
      <c r="K25" s="21">
        <f t="shared" si="1"/>
        <v>69</v>
      </c>
      <c r="V25" s="15">
        <f t="shared" si="4"/>
        <v>12</v>
      </c>
      <c r="W25" s="15">
        <f t="shared" si="2"/>
        <v>7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75"/>
      <c r="B26" s="76" t="s">
        <v>43</v>
      </c>
      <c r="C26" s="77">
        <f>'DebitVL sens 1'!C26+'DebitPL sens 1'!C26*2</f>
        <v>14</v>
      </c>
      <c r="D26" s="78">
        <f>'DebitVL sens 1'!D26+'DebitPL sens 1'!D26*2</f>
        <v>10</v>
      </c>
      <c r="E26" s="78">
        <f>'DebitVL sens 1'!E26+'DebitPL sens 1'!E26*2</f>
        <v>7</v>
      </c>
      <c r="F26" s="78">
        <f>'DebitVL sens 1'!F26+'DebitPL sens 1'!F26*2</f>
        <v>6</v>
      </c>
      <c r="G26" s="78">
        <f>'DebitVL sens 1'!G26+'DebitPL sens 1'!G26*2</f>
        <v>10</v>
      </c>
      <c r="H26" s="78">
        <f>'DebitVL sens 1'!H26+'DebitPL sens 1'!H26*2</f>
        <v>14</v>
      </c>
      <c r="I26" s="79">
        <f>'DebitVL sens 1'!I26+'DebitPL sens 1'!I26*2</f>
        <v>13</v>
      </c>
      <c r="J26" s="80">
        <f t="shared" si="0"/>
        <v>61</v>
      </c>
      <c r="K26" s="81">
        <f t="shared" si="1"/>
        <v>74</v>
      </c>
      <c r="L26" s="4"/>
      <c r="M26" s="4"/>
      <c r="V26" s="82">
        <f t="shared" si="4"/>
        <v>14</v>
      </c>
      <c r="W26" s="82">
        <f t="shared" si="2"/>
        <v>6</v>
      </c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thickBot="1" x14ac:dyDescent="0.3">
      <c r="B27" s="85" t="s">
        <v>44</v>
      </c>
      <c r="C27" s="26">
        <f>'DebitVL sens 1'!C27+'DebitPL sens 1'!C27*2</f>
        <v>10</v>
      </c>
      <c r="D27" s="27">
        <f>'DebitVL sens 1'!D27+'DebitPL sens 1'!D27*2</f>
        <v>14</v>
      </c>
      <c r="E27" s="27">
        <f>'DebitVL sens 1'!E27+'DebitPL sens 1'!E27*2</f>
        <v>4</v>
      </c>
      <c r="F27" s="27">
        <f>'DebitVL sens 1'!F27+'DebitPL sens 1'!F27*2</f>
        <v>1</v>
      </c>
      <c r="G27" s="27">
        <f>'DebitVL sens 1'!G27+'DebitPL sens 1'!G27*2</f>
        <v>8</v>
      </c>
      <c r="H27" s="27">
        <f>'DebitVL sens 1'!H27+'DebitPL sens 1'!H27*2</f>
        <v>2</v>
      </c>
      <c r="I27" s="28">
        <f>'DebitVL sens 1'!I27+'DebitPL sens 1'!I27*2</f>
        <v>0</v>
      </c>
      <c r="J27" s="29">
        <f t="shared" si="0"/>
        <v>34</v>
      </c>
      <c r="K27" s="30">
        <f t="shared" si="1"/>
        <v>39</v>
      </c>
      <c r="V27" s="15">
        <f t="shared" si="4"/>
        <v>10</v>
      </c>
      <c r="W27" s="15">
        <f t="shared" si="2"/>
        <v>1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Top="1" x14ac:dyDescent="0.25">
      <c r="B28" s="31"/>
      <c r="C28" s="31"/>
      <c r="D28" s="31"/>
      <c r="E28" s="31"/>
      <c r="F28" s="31"/>
      <c r="G28" s="31"/>
      <c r="H28" s="31"/>
      <c r="I28" s="31"/>
      <c r="J28" s="32"/>
      <c r="K28" s="32"/>
      <c r="V28" s="33">
        <f>IF($C$39=$V$3,X4,IF($D$39=$V$3,Y4,IF($E$39=$V$3,Z4,IF($F$39=$V$3,AA4,IF($G$39=$V$3,AB4,IF($H$39=$V$3,AC4,IF($I$39=$V$3,AD4,FALSE)))))))</f>
        <v>43720</v>
      </c>
      <c r="W28" s="33">
        <f>IF($C$39=$W$3,X4,IF($D$39=$W$3,Y4,IF($E$39=$W$3,Z4,IF($F$39=$W$3,AA4,IF($G$39=$W$3,AB4,IF($H$39=$W$3,AC4,IF($I$39=$W$3,AD4,FALSE)))))))</f>
        <v>43723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5.6" x14ac:dyDescent="0.3">
      <c r="B29" s="34" t="s">
        <v>45</v>
      </c>
      <c r="C29" s="31"/>
      <c r="D29" s="31"/>
      <c r="E29" s="31"/>
      <c r="F29" s="31"/>
      <c r="G29" s="31"/>
      <c r="H29" s="31"/>
      <c r="I29" s="31"/>
      <c r="J29" s="31"/>
      <c r="K29" s="31"/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Bot="1" x14ac:dyDescent="0.3">
      <c r="B30" s="31"/>
      <c r="C30" s="31"/>
      <c r="D30" s="31"/>
      <c r="E30" s="31"/>
      <c r="F30" s="31"/>
      <c r="G30" s="31"/>
      <c r="H30" s="31"/>
      <c r="I30" s="31"/>
      <c r="J30" s="31"/>
      <c r="K30" s="31"/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8" thickTop="1" thickBot="1" x14ac:dyDescent="0.3">
      <c r="B31" s="31"/>
      <c r="C31" s="35">
        <f t="shared" ref="C31:I31" si="5">C3</f>
        <v>43720</v>
      </c>
      <c r="D31" s="12">
        <f t="shared" si="5"/>
        <v>43721</v>
      </c>
      <c r="E31" s="12">
        <f t="shared" si="5"/>
        <v>43722</v>
      </c>
      <c r="F31" s="12">
        <f t="shared" si="5"/>
        <v>43723</v>
      </c>
      <c r="G31" s="12">
        <f t="shared" si="5"/>
        <v>43724</v>
      </c>
      <c r="H31" s="12">
        <f t="shared" si="5"/>
        <v>43725</v>
      </c>
      <c r="I31" s="36">
        <f t="shared" si="5"/>
        <v>43726</v>
      </c>
      <c r="J31" s="37" t="s">
        <v>46</v>
      </c>
      <c r="K31" s="38" t="s">
        <v>47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2" thickTop="1" x14ac:dyDescent="0.25">
      <c r="B32" s="39" t="s">
        <v>161</v>
      </c>
      <c r="C32" s="294">
        <f t="shared" ref="C32:I32" si="6">SUM(C10:C25)</f>
        <v>1019</v>
      </c>
      <c r="D32" s="294">
        <f t="shared" si="6"/>
        <v>1008</v>
      </c>
      <c r="E32" s="294">
        <f t="shared" si="6"/>
        <v>361</v>
      </c>
      <c r="F32" s="294">
        <f t="shared" si="6"/>
        <v>222</v>
      </c>
      <c r="G32" s="294">
        <f t="shared" si="6"/>
        <v>935</v>
      </c>
      <c r="H32" s="294">
        <f t="shared" si="6"/>
        <v>933</v>
      </c>
      <c r="I32" s="294">
        <f t="shared" si="6"/>
        <v>962</v>
      </c>
      <c r="J32" s="40"/>
      <c r="K32" s="40"/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x14ac:dyDescent="0.25">
      <c r="B33" s="16" t="s">
        <v>48</v>
      </c>
      <c r="C33" s="41">
        <f t="shared" ref="C33:I33" si="7">C39-C32</f>
        <v>90</v>
      </c>
      <c r="D33" s="41">
        <f t="shared" si="7"/>
        <v>97</v>
      </c>
      <c r="E33" s="41">
        <f t="shared" si="7"/>
        <v>66</v>
      </c>
      <c r="F33" s="41">
        <f t="shared" si="7"/>
        <v>22</v>
      </c>
      <c r="G33" s="41">
        <f t="shared" si="7"/>
        <v>63</v>
      </c>
      <c r="H33" s="41">
        <f t="shared" si="7"/>
        <v>79</v>
      </c>
      <c r="I33" s="41">
        <f t="shared" si="7"/>
        <v>98</v>
      </c>
      <c r="J33" s="42">
        <f>SUM(J4:J27)</f>
        <v>5284</v>
      </c>
      <c r="K33" s="42">
        <f>SUM(C39:I39)-J33</f>
        <v>671</v>
      </c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B34" s="16" t="s">
        <v>49</v>
      </c>
      <c r="C34" s="43">
        <f t="shared" ref="C34:I34" si="8">SUM(C4:C27)/24</f>
        <v>46.208333333333336</v>
      </c>
      <c r="D34" s="43">
        <f t="shared" si="8"/>
        <v>46.041666666666664</v>
      </c>
      <c r="E34" s="43">
        <f t="shared" si="8"/>
        <v>17.791666666666668</v>
      </c>
      <c r="F34" s="43">
        <f t="shared" si="8"/>
        <v>10.166666666666666</v>
      </c>
      <c r="G34" s="43">
        <f t="shared" si="8"/>
        <v>41.583333333333336</v>
      </c>
      <c r="H34" s="43">
        <f t="shared" si="8"/>
        <v>42.166666666666664</v>
      </c>
      <c r="I34" s="44">
        <f t="shared" si="8"/>
        <v>44.166666666666664</v>
      </c>
      <c r="J34" s="42"/>
      <c r="K34" s="42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x14ac:dyDescent="0.25">
      <c r="B35" s="16" t="s">
        <v>50</v>
      </c>
      <c r="C35" s="41">
        <f t="shared" ref="C35:I35" si="9">MIN(C4:C27)</f>
        <v>1</v>
      </c>
      <c r="D35" s="41">
        <f t="shared" si="9"/>
        <v>0</v>
      </c>
      <c r="E35" s="41">
        <f t="shared" si="9"/>
        <v>3</v>
      </c>
      <c r="F35" s="41">
        <f t="shared" si="9"/>
        <v>1</v>
      </c>
      <c r="G35" s="41">
        <f t="shared" si="9"/>
        <v>0</v>
      </c>
      <c r="H35" s="41">
        <f t="shared" si="9"/>
        <v>2</v>
      </c>
      <c r="I35" s="21">
        <f t="shared" si="9"/>
        <v>0</v>
      </c>
      <c r="J35" s="45">
        <f>J33/J39</f>
        <v>0.88732157850545756</v>
      </c>
      <c r="K35" s="45">
        <f>K33/J39</f>
        <v>0.11267842149454241</v>
      </c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ht="13.2" thickBot="1" x14ac:dyDescent="0.3">
      <c r="B36" s="16" t="s">
        <v>51</v>
      </c>
      <c r="C36" s="41">
        <f t="shared" ref="C36:I36" si="10">MAX(C4:C27)</f>
        <v>103</v>
      </c>
      <c r="D36" s="41">
        <f t="shared" si="10"/>
        <v>90</v>
      </c>
      <c r="E36" s="41">
        <f t="shared" si="10"/>
        <v>39</v>
      </c>
      <c r="F36" s="41">
        <f t="shared" si="10"/>
        <v>37</v>
      </c>
      <c r="G36" s="41">
        <f t="shared" si="10"/>
        <v>81</v>
      </c>
      <c r="H36" s="41">
        <f t="shared" si="10"/>
        <v>94</v>
      </c>
      <c r="I36" s="21">
        <f t="shared" si="10"/>
        <v>89</v>
      </c>
      <c r="J36" s="46"/>
      <c r="K36" s="47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ht="13.8" thickTop="1" thickBot="1" x14ac:dyDescent="0.3">
      <c r="B37" s="16" t="s">
        <v>52</v>
      </c>
      <c r="C37" s="41">
        <f t="shared" ref="C37:I37" si="11">C12</f>
        <v>103</v>
      </c>
      <c r="D37" s="41">
        <f t="shared" si="11"/>
        <v>76</v>
      </c>
      <c r="E37" s="41">
        <f t="shared" si="11"/>
        <v>17</v>
      </c>
      <c r="F37" s="41">
        <f t="shared" si="11"/>
        <v>9</v>
      </c>
      <c r="G37" s="41">
        <f t="shared" si="11"/>
        <v>81</v>
      </c>
      <c r="H37" s="41">
        <f t="shared" si="11"/>
        <v>94</v>
      </c>
      <c r="I37" s="21">
        <f t="shared" si="11"/>
        <v>73</v>
      </c>
      <c r="J37" s="48" t="s">
        <v>53</v>
      </c>
      <c r="K37" s="49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ht="13.8" thickTop="1" thickBot="1" x14ac:dyDescent="0.3">
      <c r="B38" s="16" t="s">
        <v>54</v>
      </c>
      <c r="C38" s="41">
        <f t="shared" ref="C38:I38" si="12">C21</f>
        <v>68</v>
      </c>
      <c r="D38" s="41">
        <f t="shared" si="12"/>
        <v>86</v>
      </c>
      <c r="E38" s="41">
        <f t="shared" si="12"/>
        <v>28</v>
      </c>
      <c r="F38" s="41">
        <f t="shared" si="12"/>
        <v>37</v>
      </c>
      <c r="G38" s="41">
        <f t="shared" si="12"/>
        <v>70</v>
      </c>
      <c r="H38" s="41">
        <f t="shared" si="12"/>
        <v>75</v>
      </c>
      <c r="I38" s="21">
        <f t="shared" si="12"/>
        <v>83</v>
      </c>
      <c r="J38" s="50"/>
      <c r="K38" s="51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ht="14.4" thickTop="1" thickBot="1" x14ac:dyDescent="0.3">
      <c r="B39" s="52" t="s">
        <v>55</v>
      </c>
      <c r="C39" s="53">
        <f t="shared" ref="C39:I39" si="13">SUM(C4:C27)</f>
        <v>1109</v>
      </c>
      <c r="D39" s="53">
        <f t="shared" si="13"/>
        <v>1105</v>
      </c>
      <c r="E39" s="53">
        <f t="shared" si="13"/>
        <v>427</v>
      </c>
      <c r="F39" s="53">
        <f t="shared" si="13"/>
        <v>244</v>
      </c>
      <c r="G39" s="53">
        <f t="shared" si="13"/>
        <v>998</v>
      </c>
      <c r="H39" s="53">
        <f t="shared" si="13"/>
        <v>1012</v>
      </c>
      <c r="I39" s="54">
        <f t="shared" si="13"/>
        <v>1060</v>
      </c>
      <c r="J39" s="55">
        <f>SUM(C39:I39)</f>
        <v>5955</v>
      </c>
      <c r="K39" s="56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ht="13.2" thickTop="1" x14ac:dyDescent="0.25"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ht="13.8" x14ac:dyDescent="0.25">
      <c r="B57" s="57" t="s">
        <v>56</v>
      </c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13.8" x14ac:dyDescent="0.25">
      <c r="B58" s="57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x14ac:dyDescent="0.25"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x14ac:dyDescent="0.25"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32.4" x14ac:dyDescent="0.5500000000000000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4"/>
      <c r="M61" s="4"/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x14ac:dyDescent="0.25"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x14ac:dyDescent="0.25"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x14ac:dyDescent="0.25"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x14ac:dyDescent="0.25"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x14ac:dyDescent="0.25"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x14ac:dyDescent="0.25"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x14ac:dyDescent="0.25"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x14ac:dyDescent="0.25"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x14ac:dyDescent="0.25"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x14ac:dyDescent="0.25"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8.25" customHeight="1" x14ac:dyDescent="0.25"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0.75" customHeight="1" x14ac:dyDescent="0.25"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4.5" hidden="1" customHeight="1" x14ac:dyDescent="0.25"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8" x14ac:dyDescent="0.25">
      <c r="B75" s="57" t="s">
        <v>57</v>
      </c>
      <c r="C75" s="5"/>
      <c r="D75" s="5"/>
      <c r="E75" s="363">
        <f>V28</f>
        <v>43720</v>
      </c>
      <c r="F75" s="363"/>
      <c r="G75" s="363"/>
      <c r="H75" s="58"/>
      <c r="I75" s="59">
        <f>V3</f>
        <v>1109</v>
      </c>
      <c r="J75" s="59" t="s">
        <v>58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x14ac:dyDescent="0.25"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x14ac:dyDescent="0.25"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x14ac:dyDescent="0.25"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x14ac:dyDescent="0.25"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x14ac:dyDescent="0.25"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x14ac:dyDescent="0.25"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x14ac:dyDescent="0.25"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x14ac:dyDescent="0.25"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x14ac:dyDescent="0.25"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x14ac:dyDescent="0.25"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x14ac:dyDescent="0.25"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x14ac:dyDescent="0.25"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x14ac:dyDescent="0.25"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x14ac:dyDescent="0.25"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x14ac:dyDescent="0.25"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x14ac:dyDescent="0.25"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x14ac:dyDescent="0.25"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x14ac:dyDescent="0.25"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ht="13.8" x14ac:dyDescent="0.25">
      <c r="B95" s="57" t="s">
        <v>59</v>
      </c>
      <c r="E95" s="363">
        <f>W28</f>
        <v>43723</v>
      </c>
      <c r="F95" s="363"/>
      <c r="G95" s="363"/>
      <c r="H95" s="58"/>
      <c r="I95" s="59">
        <f>W3</f>
        <v>244</v>
      </c>
      <c r="J95" s="59" t="s">
        <v>58</v>
      </c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22:36" x14ac:dyDescent="0.25"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22:36" x14ac:dyDescent="0.25"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22:36" x14ac:dyDescent="0.25"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22:36" x14ac:dyDescent="0.25"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22:36" x14ac:dyDescent="0.25"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22:36" x14ac:dyDescent="0.25"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22:36" x14ac:dyDescent="0.25"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22:36" x14ac:dyDescent="0.25"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22:36" x14ac:dyDescent="0.25"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22:36" x14ac:dyDescent="0.25"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22:36" x14ac:dyDescent="0.25"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22:36" ht="13.5" customHeight="1" x14ac:dyDescent="0.25"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22:36" x14ac:dyDescent="0.25"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22:36" x14ac:dyDescent="0.25"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22:36" ht="14.25" customHeight="1" x14ac:dyDescent="0.25"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22:36" x14ac:dyDescent="0.25"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ht="13.8" x14ac:dyDescent="0.25">
      <c r="B114" s="60" t="s">
        <v>60</v>
      </c>
      <c r="C114" s="61"/>
      <c r="D114" s="61"/>
      <c r="E114" s="61"/>
      <c r="F114" s="61"/>
      <c r="G114" s="61"/>
      <c r="H114" s="61"/>
      <c r="I114" s="61"/>
      <c r="J114" s="61"/>
      <c r="K114" s="61"/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4.5" customHeight="1" x14ac:dyDescent="0.25"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x14ac:dyDescent="0.25"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x14ac:dyDescent="0.25"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x14ac:dyDescent="0.25"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V126" s="4"/>
      <c r="W126" s="4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2:36" x14ac:dyDescent="0.25">
      <c r="V129" s="4"/>
      <c r="W129" s="4">
        <v>6</v>
      </c>
      <c r="X129" s="86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2:36" x14ac:dyDescent="0.25">
      <c r="V130" s="4"/>
      <c r="W130" s="4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2:36" x14ac:dyDescent="0.25"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2:36" x14ac:dyDescent="0.25"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2:36" x14ac:dyDescent="0.25"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2:36" x14ac:dyDescent="0.25"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2:36" x14ac:dyDescent="0.25"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2:36" x14ac:dyDescent="0.25"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2:36" x14ac:dyDescent="0.25"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2:36" x14ac:dyDescent="0.25"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2:36" x14ac:dyDescent="0.25"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2:36" x14ac:dyDescent="0.25"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2:36" x14ac:dyDescent="0.25"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2:36" x14ac:dyDescent="0.25"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2:36" x14ac:dyDescent="0.25"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2:36" x14ac:dyDescent="0.25"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2:36" x14ac:dyDescent="0.25"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2:36" x14ac:dyDescent="0.25"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2:36" x14ac:dyDescent="0.25"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2:36" x14ac:dyDescent="0.25"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2:36" x14ac:dyDescent="0.25"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2:36" x14ac:dyDescent="0.25">
      <c r="V150" s="4"/>
      <c r="W150" s="4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2:36" x14ac:dyDescent="0.25"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2:36" x14ac:dyDescent="0.25"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2:36" x14ac:dyDescent="0.25">
      <c r="V153" s="4"/>
      <c r="W153" s="4">
        <v>7</v>
      </c>
      <c r="X153" s="86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2:36" x14ac:dyDescent="0.25">
      <c r="V154" s="4"/>
      <c r="W154" s="4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2:36" x14ac:dyDescent="0.25"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2:36" x14ac:dyDescent="0.25"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2:36" x14ac:dyDescent="0.25"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2:36" ht="8.25" customHeight="1" x14ac:dyDescent="0.25"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2:36" x14ac:dyDescent="0.25"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2:36" x14ac:dyDescent="0.25"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2:36" x14ac:dyDescent="0.25"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2:36" x14ac:dyDescent="0.25"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2:36" x14ac:dyDescent="0.25"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2:36" x14ac:dyDescent="0.25"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2:36" x14ac:dyDescent="0.25"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2:36" x14ac:dyDescent="0.25"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2:36" x14ac:dyDescent="0.25"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2:36" x14ac:dyDescent="0.25"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2:36" x14ac:dyDescent="0.25"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2:36" x14ac:dyDescent="0.25"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2:36" x14ac:dyDescent="0.25"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2:36" x14ac:dyDescent="0.25"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2:36" x14ac:dyDescent="0.25"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2:36" x14ac:dyDescent="0.25"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2:36" x14ac:dyDescent="0.25"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2:36" x14ac:dyDescent="0.25"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2:36" x14ac:dyDescent="0.25"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2:36" x14ac:dyDescent="0.25"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2:36" x14ac:dyDescent="0.25"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2:36" x14ac:dyDescent="0.25"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2:36" x14ac:dyDescent="0.25"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2:36" x14ac:dyDescent="0.25"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2:36" x14ac:dyDescent="0.25"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2:36" x14ac:dyDescent="0.25"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2:36" x14ac:dyDescent="0.25"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2:36" x14ac:dyDescent="0.25"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2:36" x14ac:dyDescent="0.25"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2:36" x14ac:dyDescent="0.25"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2:36" x14ac:dyDescent="0.25"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2:36" x14ac:dyDescent="0.25"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2:36" x14ac:dyDescent="0.25"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2:36" x14ac:dyDescent="0.25"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2:36" x14ac:dyDescent="0.25"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2:36" x14ac:dyDescent="0.25"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2:36" x14ac:dyDescent="0.25"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2:36" x14ac:dyDescent="0.25"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2:36" x14ac:dyDescent="0.25"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2:36" x14ac:dyDescent="0.25"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2:36" x14ac:dyDescent="0.25"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2:36" x14ac:dyDescent="0.25"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2:36" x14ac:dyDescent="0.25"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2:36" x14ac:dyDescent="0.25"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2:36" x14ac:dyDescent="0.25"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2:36" ht="7.5" customHeight="1" x14ac:dyDescent="0.25"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2:36" ht="8.25" customHeight="1" x14ac:dyDescent="0.25"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2:36" x14ac:dyDescent="0.25"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2:36" x14ac:dyDescent="0.25"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2:36" x14ac:dyDescent="0.25"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22:36" x14ac:dyDescent="0.25"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22:36" x14ac:dyDescent="0.25"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22:36" x14ac:dyDescent="0.25"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22:36" x14ac:dyDescent="0.25"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22:36" x14ac:dyDescent="0.25"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22:36" x14ac:dyDescent="0.25"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22:36" x14ac:dyDescent="0.25"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22:36" x14ac:dyDescent="0.25"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22:36" x14ac:dyDescent="0.25"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22:36" x14ac:dyDescent="0.25"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22:36" x14ac:dyDescent="0.25"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22:36" x14ac:dyDescent="0.25"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22:36" x14ac:dyDescent="0.25"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22:36" x14ac:dyDescent="0.25"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22:36" x14ac:dyDescent="0.25"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22:36" x14ac:dyDescent="0.25"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2:36" x14ac:dyDescent="0.25"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2:36" x14ac:dyDescent="0.25"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2:36" x14ac:dyDescent="0.25"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2:36" x14ac:dyDescent="0.25"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2:36" ht="3" customHeight="1" x14ac:dyDescent="0.25"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2:36" x14ac:dyDescent="0.25"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2:36" x14ac:dyDescent="0.25"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2:36" x14ac:dyDescent="0.25"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2:36" x14ac:dyDescent="0.25"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2:36" x14ac:dyDescent="0.25"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2:36" x14ac:dyDescent="0.25"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2:36" x14ac:dyDescent="0.25"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2:36" x14ac:dyDescent="0.25"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2:36" x14ac:dyDescent="0.25"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2:36" x14ac:dyDescent="0.25"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2:36" x14ac:dyDescent="0.25"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2:36" x14ac:dyDescent="0.25"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2:36" x14ac:dyDescent="0.25"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2:36" x14ac:dyDescent="0.25"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2:36" x14ac:dyDescent="0.25"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2:36" x14ac:dyDescent="0.25"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2:36" x14ac:dyDescent="0.25"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2:36" x14ac:dyDescent="0.25"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2:36" x14ac:dyDescent="0.25"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2:36" x14ac:dyDescent="0.25"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2:36" x14ac:dyDescent="0.25"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2:36" x14ac:dyDescent="0.25"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2:36" x14ac:dyDescent="0.25"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2:36" x14ac:dyDescent="0.25"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2:36" x14ac:dyDescent="0.25"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2:36" x14ac:dyDescent="0.25"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2:36" x14ac:dyDescent="0.25"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2:36" x14ac:dyDescent="0.25"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2:36" x14ac:dyDescent="0.25"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2:36" x14ac:dyDescent="0.25"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2:36" x14ac:dyDescent="0.25"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2:36" x14ac:dyDescent="0.25"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2:36" x14ac:dyDescent="0.25"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2:36" ht="5.25" customHeight="1" x14ac:dyDescent="0.25"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2:36" x14ac:dyDescent="0.25"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2:36" x14ac:dyDescent="0.25"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2:36" x14ac:dyDescent="0.25"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2:36" x14ac:dyDescent="0.25"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2:36" x14ac:dyDescent="0.25"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2:36" x14ac:dyDescent="0.25"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2:36" x14ac:dyDescent="0.25"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2:36" x14ac:dyDescent="0.25"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2:36" x14ac:dyDescent="0.25"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2:36" x14ac:dyDescent="0.25"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2:36" x14ac:dyDescent="0.25"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2:36" x14ac:dyDescent="0.25"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2:36" x14ac:dyDescent="0.25"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2:36" x14ac:dyDescent="0.25"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2:36" x14ac:dyDescent="0.25"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2:36" ht="12.75" customHeight="1" x14ac:dyDescent="0.25"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2:36" ht="12.75" customHeight="1" x14ac:dyDescent="0.25"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2:36" ht="12.75" customHeight="1" x14ac:dyDescent="0.25"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2:36" ht="12.75" customHeight="1" x14ac:dyDescent="0.25"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2:36" ht="12.75" customHeight="1" x14ac:dyDescent="0.25"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2:36" ht="12.75" customHeight="1" x14ac:dyDescent="0.25"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2:36" ht="12.75" customHeight="1" x14ac:dyDescent="0.25"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2:36" ht="3.75" customHeight="1" x14ac:dyDescent="0.25"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2:36" ht="4.5" customHeight="1" x14ac:dyDescent="0.25"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2:36" ht="12.75" customHeight="1" x14ac:dyDescent="0.25"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2:36" ht="12.75" customHeight="1" x14ac:dyDescent="0.25"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2:36" ht="12.75" customHeight="1" x14ac:dyDescent="0.25"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2:36" ht="12.75" customHeight="1" x14ac:dyDescent="0.25"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2:36" ht="12.75" customHeight="1" x14ac:dyDescent="0.25"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2:36" ht="12.75" customHeight="1" x14ac:dyDescent="0.25"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2:36" ht="12.75" customHeight="1" x14ac:dyDescent="0.25"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2:36" ht="12.75" customHeight="1" x14ac:dyDescent="0.25"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2:36" ht="12.75" customHeight="1" x14ac:dyDescent="0.25"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2:36" ht="12.75" customHeight="1" x14ac:dyDescent="0.25"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2:36" ht="12.75" customHeight="1" x14ac:dyDescent="0.25"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2:36" ht="12.75" customHeight="1" x14ac:dyDescent="0.25"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2:36" ht="12.75" customHeight="1" x14ac:dyDescent="0.25"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2:36" ht="12.75" customHeight="1" x14ac:dyDescent="0.25"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2:36" ht="12.75" customHeight="1" x14ac:dyDescent="0.25"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2:36" ht="12.75" customHeight="1" x14ac:dyDescent="0.25"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2:36" ht="12.75" customHeight="1" x14ac:dyDescent="0.25"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2:36" ht="12.75" customHeight="1" x14ac:dyDescent="0.25"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2:36" ht="12.75" customHeight="1" x14ac:dyDescent="0.25"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2:36" ht="12.75" customHeight="1" x14ac:dyDescent="0.25"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2:36" ht="12.75" customHeight="1" x14ac:dyDescent="0.25"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2:36" ht="12.75" customHeight="1" x14ac:dyDescent="0.25"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2:36" ht="12.75" customHeight="1" x14ac:dyDescent="0.25"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2:36" ht="12.75" customHeight="1" x14ac:dyDescent="0.25"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2:36" ht="12.75" customHeight="1" x14ac:dyDescent="0.25"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2:36" ht="12.75" customHeight="1" x14ac:dyDescent="0.25"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2:36" ht="12.75" customHeight="1" x14ac:dyDescent="0.25"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2:36" ht="12.75" customHeight="1" x14ac:dyDescent="0.25"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2:36" ht="12.75" customHeight="1" x14ac:dyDescent="0.25"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2:36" ht="12.75" customHeight="1" x14ac:dyDescent="0.25"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2:36" ht="12.75" customHeight="1" x14ac:dyDescent="0.25"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2:36" ht="12.75" customHeight="1" x14ac:dyDescent="0.25"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2:36" ht="12.75" customHeight="1" x14ac:dyDescent="0.25"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2:36" ht="7.5" customHeight="1" x14ac:dyDescent="0.25"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2:36" ht="12.75" customHeight="1" x14ac:dyDescent="0.25"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2:36" ht="12.75" customHeight="1" x14ac:dyDescent="0.25"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2:36" ht="12.75" customHeight="1" x14ac:dyDescent="0.25"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2:36" ht="12.75" customHeight="1" x14ac:dyDescent="0.25"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2:36" ht="12.75" customHeight="1" x14ac:dyDescent="0.25"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2:36" ht="12.75" customHeight="1" x14ac:dyDescent="0.25"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2:36" ht="12.75" customHeight="1" x14ac:dyDescent="0.25"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2:36" ht="12.75" customHeight="1" x14ac:dyDescent="0.25"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2:36" ht="12.75" customHeight="1" x14ac:dyDescent="0.25"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2:36" ht="12.75" customHeight="1" x14ac:dyDescent="0.25"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2:36" ht="12.75" customHeight="1" x14ac:dyDescent="0.25"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2:36" ht="12.75" customHeight="1" x14ac:dyDescent="0.25"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2:36" ht="12.75" customHeight="1" x14ac:dyDescent="0.25"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2:36" ht="12.75" customHeight="1" x14ac:dyDescent="0.25"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2:36" ht="12.75" customHeight="1" x14ac:dyDescent="0.25"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2:36" ht="12.75" customHeight="1" x14ac:dyDescent="0.25"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2:36" ht="12.75" customHeight="1" x14ac:dyDescent="0.25"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2:36" ht="12.75" customHeight="1" x14ac:dyDescent="0.25"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2:36" ht="12.75" customHeight="1" x14ac:dyDescent="0.25"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2:36" ht="12.75" customHeight="1" x14ac:dyDescent="0.25"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2:36" ht="12.75" customHeight="1" x14ac:dyDescent="0.25"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2:36" ht="12.75" customHeight="1" x14ac:dyDescent="0.25"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2:36" ht="12.75" customHeight="1" x14ac:dyDescent="0.25"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2:36" ht="1.5" customHeight="1" x14ac:dyDescent="0.25"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2:36" ht="12.75" customHeight="1" x14ac:dyDescent="0.25"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2:36" ht="12.75" customHeight="1" x14ac:dyDescent="0.25"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2:36" ht="12.75" customHeight="1" x14ac:dyDescent="0.25"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2:36" ht="12.75" customHeight="1" x14ac:dyDescent="0.25"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2:36" ht="12.75" customHeight="1" x14ac:dyDescent="0.25"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2:36" ht="12.75" customHeight="1" x14ac:dyDescent="0.25"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2:36" ht="12.75" customHeight="1" x14ac:dyDescent="0.25"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2:36" ht="12.75" customHeight="1" x14ac:dyDescent="0.25"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2:36" ht="12.75" customHeight="1" x14ac:dyDescent="0.25"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2:36" ht="12.75" customHeight="1" x14ac:dyDescent="0.25"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2:36" ht="12.75" customHeight="1" x14ac:dyDescent="0.25"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2:36" ht="12.75" customHeight="1" x14ac:dyDescent="0.25"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2:36" ht="12.75" customHeight="1" x14ac:dyDescent="0.25"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2:36" ht="12.75" customHeight="1" x14ac:dyDescent="0.25"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2:36" ht="12.75" customHeight="1" x14ac:dyDescent="0.25"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2:36" ht="12.75" customHeight="1" x14ac:dyDescent="0.25"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2:36" ht="12.75" customHeight="1" x14ac:dyDescent="0.25"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2:36" ht="12.75" customHeight="1" x14ac:dyDescent="0.25"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2:36" ht="12.75" customHeight="1" x14ac:dyDescent="0.25"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2:36" ht="12.75" customHeight="1" x14ac:dyDescent="0.25"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2:36" ht="12.75" customHeight="1" x14ac:dyDescent="0.25"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2:36" ht="12.75" customHeight="1" x14ac:dyDescent="0.25"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2:36" ht="12.75" customHeight="1" x14ac:dyDescent="0.25"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2:36" ht="12.75" customHeight="1" x14ac:dyDescent="0.25"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2:36" ht="12.75" customHeight="1" x14ac:dyDescent="0.25"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2:36" ht="12.75" customHeight="1" x14ac:dyDescent="0.25"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2:36" ht="12.75" customHeight="1" x14ac:dyDescent="0.25"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2:36" ht="12.75" customHeight="1" x14ac:dyDescent="0.25"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2:36" ht="12.75" customHeight="1" x14ac:dyDescent="0.25"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2:36" ht="12.75" customHeight="1" x14ac:dyDescent="0.25"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2:36" ht="12.75" customHeight="1" x14ac:dyDescent="0.25"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2:36" ht="12.75" customHeight="1" x14ac:dyDescent="0.25"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2:36" ht="8.25" customHeight="1" x14ac:dyDescent="0.25"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2:36" ht="12.75" customHeight="1" x14ac:dyDescent="0.25"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2:36" ht="12.75" customHeight="1" x14ac:dyDescent="0.25"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2:36" ht="12.75" customHeight="1" x14ac:dyDescent="0.25"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2:36" ht="12.75" customHeight="1" x14ac:dyDescent="0.25"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2:36" ht="12.75" customHeight="1" x14ac:dyDescent="0.25"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2:36" ht="12.75" customHeight="1" x14ac:dyDescent="0.25"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22:36" ht="12.75" customHeight="1" x14ac:dyDescent="0.25"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22:36" ht="12.75" customHeight="1" x14ac:dyDescent="0.25"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22:36" ht="12.75" customHeight="1" x14ac:dyDescent="0.25"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22:36" ht="12.75" customHeight="1" x14ac:dyDescent="0.25"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22:36" ht="12.75" customHeight="1" x14ac:dyDescent="0.25"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22:36" ht="12.75" customHeight="1" x14ac:dyDescent="0.25"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22:36" ht="12.75" customHeight="1" x14ac:dyDescent="0.25"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22:36" ht="12.75" customHeight="1" x14ac:dyDescent="0.25"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22:36" ht="12.75" customHeight="1" x14ac:dyDescent="0.25"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22:36" ht="12.75" customHeight="1" x14ac:dyDescent="0.25"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22:36" ht="12.75" customHeight="1" x14ac:dyDescent="0.25"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22:36" ht="12.75" customHeight="1" x14ac:dyDescent="0.25"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22:36" ht="12.75" customHeight="1" x14ac:dyDescent="0.25"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22:36" ht="12.75" customHeight="1" x14ac:dyDescent="0.25"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22:36" ht="12.75" customHeight="1" x14ac:dyDescent="0.25"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22:36" ht="12.75" customHeight="1" x14ac:dyDescent="0.25"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2:36" ht="12.75" customHeight="1" x14ac:dyDescent="0.25"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2:36" ht="12.75" customHeight="1" x14ac:dyDescent="0.25"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2:36" ht="3.75" customHeight="1" x14ac:dyDescent="0.25"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2:36" ht="12.75" customHeight="1" x14ac:dyDescent="0.25"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2:36" ht="12.75" customHeight="1" x14ac:dyDescent="0.25"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2:36" ht="12.75" customHeight="1" x14ac:dyDescent="0.25"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2:36" ht="12.75" customHeight="1" x14ac:dyDescent="0.25"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2:36" ht="12.75" customHeight="1" x14ac:dyDescent="0.25"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2:36" ht="12.75" customHeight="1" x14ac:dyDescent="0.25"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2:36" ht="12.75" customHeight="1" x14ac:dyDescent="0.25"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2:36" ht="12.75" customHeight="1" x14ac:dyDescent="0.25"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2:36" ht="12.75" customHeight="1" x14ac:dyDescent="0.25"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2:36" ht="12.75" customHeight="1" x14ac:dyDescent="0.25"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2:36" ht="12.75" customHeight="1" x14ac:dyDescent="0.25"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2:36" ht="12.75" customHeight="1" x14ac:dyDescent="0.25"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2:36" ht="12.75" customHeight="1" x14ac:dyDescent="0.25"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2:36" ht="12.75" customHeight="1" x14ac:dyDescent="0.25"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2:36" ht="12.75" customHeight="1" x14ac:dyDescent="0.25"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2:36" ht="12.75" customHeight="1" x14ac:dyDescent="0.25"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2:36" ht="12.75" customHeight="1" x14ac:dyDescent="0.25"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2:36" ht="12.75" customHeight="1" x14ac:dyDescent="0.25"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2:36" ht="12.75" customHeight="1" x14ac:dyDescent="0.25"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2:36" ht="12.75" customHeight="1" x14ac:dyDescent="0.25"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2:36" ht="12.75" customHeight="1" x14ac:dyDescent="0.25"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22:36" ht="12.75" customHeight="1" x14ac:dyDescent="0.25"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22:36" ht="12.75" customHeight="1" x14ac:dyDescent="0.25"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22:36" ht="12.75" customHeight="1" x14ac:dyDescent="0.25"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22:36" ht="12.75" customHeight="1" x14ac:dyDescent="0.25"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2:36" ht="12.75" customHeight="1" x14ac:dyDescent="0.25"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2:36" ht="12.75" customHeight="1" x14ac:dyDescent="0.25"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2:36" ht="12.75" customHeight="1" x14ac:dyDescent="0.25"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2:36" ht="12.75" customHeight="1" x14ac:dyDescent="0.25"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2:35" ht="12.75" customHeight="1" x14ac:dyDescent="0.25"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2:35" ht="12.75" customHeight="1" x14ac:dyDescent="0.25"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2:35" ht="12.75" customHeight="1" x14ac:dyDescent="0.25"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2:35" ht="7.5" customHeight="1" x14ac:dyDescent="0.25"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2:35" ht="6.75" customHeight="1" x14ac:dyDescent="0.25"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2:35" ht="12.75" customHeight="1" x14ac:dyDescent="0.25"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2:35" ht="12.75" customHeight="1" x14ac:dyDescent="0.25"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2:35" ht="12.75" customHeight="1" x14ac:dyDescent="0.25"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2:35" ht="12.75" customHeight="1" x14ac:dyDescent="0.25"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2:35" ht="12.75" customHeight="1" x14ac:dyDescent="0.25"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2:35" ht="12.75" customHeight="1" x14ac:dyDescent="0.25"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2:35" ht="12.75" customHeight="1" x14ac:dyDescent="0.25"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2:35" ht="12.75" customHeight="1" x14ac:dyDescent="0.25"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2:35" ht="12.75" customHeight="1" x14ac:dyDescent="0.25"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2:35" ht="12.75" customHeight="1" x14ac:dyDescent="0.25"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2:35" ht="12.75" customHeight="1" x14ac:dyDescent="0.25"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2:35" ht="12.75" customHeight="1" x14ac:dyDescent="0.25"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2:35" ht="12.75" customHeight="1" x14ac:dyDescent="0.25"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2:35" ht="12.75" customHeight="1" x14ac:dyDescent="0.25"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2:35" ht="12.75" customHeight="1" x14ac:dyDescent="0.25"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2:35" ht="12.75" customHeight="1" x14ac:dyDescent="0.25"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2:35" ht="12.75" customHeight="1" x14ac:dyDescent="0.25"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2:35" ht="12.75" customHeight="1" x14ac:dyDescent="0.25"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2:35" ht="12.75" customHeight="1" x14ac:dyDescent="0.25"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2:35" ht="12.75" customHeight="1" x14ac:dyDescent="0.25"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2:35" ht="12.75" customHeight="1" x14ac:dyDescent="0.25"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2:35" ht="9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2:35" ht="8.2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2:35" ht="12.75" customHeight="1" x14ac:dyDescent="0.25"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2:35" ht="12.75" customHeight="1" x14ac:dyDescent="0.25"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2:35" ht="12.75" customHeight="1" x14ac:dyDescent="0.25"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2:35" ht="12.75" customHeight="1" x14ac:dyDescent="0.25"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2:35" ht="12.75" customHeight="1" x14ac:dyDescent="0.25"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2:35" ht="12.75" customHeight="1" x14ac:dyDescent="0.25"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2:35" ht="12.75" customHeight="1" x14ac:dyDescent="0.25"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2:35" ht="12.75" customHeight="1" x14ac:dyDescent="0.25"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2:35" ht="12.75" customHeight="1" x14ac:dyDescent="0.25"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2:35" ht="12.75" customHeight="1" x14ac:dyDescent="0.25"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2:35" ht="12.75" customHeight="1" x14ac:dyDescent="0.25"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2:35" ht="12.75" customHeight="1" x14ac:dyDescent="0.25"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2:35" ht="12.75" customHeight="1" x14ac:dyDescent="0.25"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2:35" ht="12.75" customHeight="1" x14ac:dyDescent="0.25"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2:35" ht="12.75" customHeight="1" x14ac:dyDescent="0.25"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2:35" ht="12.75" customHeight="1" x14ac:dyDescent="0.25"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2:35" ht="12.75" customHeight="1" x14ac:dyDescent="0.25"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2:35" ht="12.75" customHeight="1" x14ac:dyDescent="0.25"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2:35" ht="12.75" customHeight="1" x14ac:dyDescent="0.25"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2:35" ht="12.75" customHeight="1" x14ac:dyDescent="0.25"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2:35" ht="12.75" customHeight="1" x14ac:dyDescent="0.25"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2:35" ht="12.75" customHeight="1" x14ac:dyDescent="0.25"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2:35" ht="12.75" customHeight="1" x14ac:dyDescent="0.25"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2:35" ht="12.75" customHeight="1" x14ac:dyDescent="0.25"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2:35" ht="12.75" customHeight="1" x14ac:dyDescent="0.25"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2:35" ht="12.75" customHeight="1" x14ac:dyDescent="0.25"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2:35" ht="12.75" customHeight="1" x14ac:dyDescent="0.25"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2:35" ht="12.75" customHeight="1" x14ac:dyDescent="0.25"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2:35" ht="12.75" customHeight="1" x14ac:dyDescent="0.25"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2:35" ht="12.75" customHeight="1" x14ac:dyDescent="0.25"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2:35" ht="12.75" customHeight="1" x14ac:dyDescent="0.25"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2:35" ht="12.75" customHeight="1" x14ac:dyDescent="0.25"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2:35" ht="12.75" customHeight="1" x14ac:dyDescent="0.25"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2:35" ht="7.5" customHeight="1" x14ac:dyDescent="0.25"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2:35" ht="12.75" customHeight="1" x14ac:dyDescent="0.25"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2:35" ht="12.75" customHeight="1" x14ac:dyDescent="0.25"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2:35" ht="12.75" customHeight="1" x14ac:dyDescent="0.25"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2:35" ht="12.75" customHeight="1" x14ac:dyDescent="0.25"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2:35" ht="12.75" customHeight="1" x14ac:dyDescent="0.25"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2:35" ht="12.75" customHeight="1" x14ac:dyDescent="0.25"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2:35" ht="12.75" customHeight="1" x14ac:dyDescent="0.25"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2:35" ht="12.75" customHeight="1" x14ac:dyDescent="0.25"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2:35" ht="12.75" customHeight="1" x14ac:dyDescent="0.25"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2:35" ht="12.75" customHeight="1" x14ac:dyDescent="0.25"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2:35" ht="12.75" customHeight="1" x14ac:dyDescent="0.25"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2:35" ht="12.75" customHeight="1" x14ac:dyDescent="0.25"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2:35" ht="12.75" customHeight="1" x14ac:dyDescent="0.25"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2:35" ht="12.75" customHeight="1" x14ac:dyDescent="0.25"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2:35" ht="12.75" customHeight="1" x14ac:dyDescent="0.25"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2:35" ht="12.75" customHeight="1" x14ac:dyDescent="0.25"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2:35" ht="12.75" customHeight="1" x14ac:dyDescent="0.25"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2:35" ht="12.75" customHeight="1" x14ac:dyDescent="0.25"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2:35" ht="12.75" customHeight="1" x14ac:dyDescent="0.25"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2:35" ht="12.75" customHeight="1" x14ac:dyDescent="0.25"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2:35" ht="12.75" customHeight="1" x14ac:dyDescent="0.25"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2:35" ht="12.75" customHeight="1" x14ac:dyDescent="0.25"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2:35" ht="12.75" customHeight="1" x14ac:dyDescent="0.25"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2:35" ht="4.5" customHeight="1" x14ac:dyDescent="0.25"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2:35" ht="12.75" customHeight="1" x14ac:dyDescent="0.25"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2:35" ht="12.75" customHeight="1" x14ac:dyDescent="0.25"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2:35" ht="12.75" customHeight="1" x14ac:dyDescent="0.25"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2:35" ht="12.75" customHeight="1" x14ac:dyDescent="0.25"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2:35" ht="12.75" customHeight="1" x14ac:dyDescent="0.25"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2:35" ht="12.75" customHeight="1" x14ac:dyDescent="0.25"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2:35" ht="12.75" customHeight="1" x14ac:dyDescent="0.25"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2:35" ht="12.75" customHeight="1" x14ac:dyDescent="0.25"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2:35" ht="12.75" customHeight="1" x14ac:dyDescent="0.25"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2:35" ht="12.75" customHeight="1" x14ac:dyDescent="0.25"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2:35" ht="12.75" customHeight="1" x14ac:dyDescent="0.25"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2:35" ht="12.75" customHeight="1" x14ac:dyDescent="0.25"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2:35" ht="12.75" customHeight="1" x14ac:dyDescent="0.25"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2:35" ht="12.75" customHeight="1" x14ac:dyDescent="0.25"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2:35" ht="12.75" customHeight="1" x14ac:dyDescent="0.25"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2:35" ht="12.75" customHeight="1" x14ac:dyDescent="0.25"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2:35" ht="12.75" customHeight="1" x14ac:dyDescent="0.25"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2:35" ht="12.75" customHeight="1" x14ac:dyDescent="0.25"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2:35" ht="12.75" customHeight="1" x14ac:dyDescent="0.25"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2:35" ht="12.75" customHeight="1" x14ac:dyDescent="0.25"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2:35" ht="12.75" customHeight="1" x14ac:dyDescent="0.25"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2:35" ht="12.75" customHeight="1" x14ac:dyDescent="0.25"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2:35" ht="12.75" customHeight="1" x14ac:dyDescent="0.25"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2:35" ht="12.75" customHeight="1" x14ac:dyDescent="0.25"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2:35" ht="12.75" customHeight="1" x14ac:dyDescent="0.25"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2:35" ht="12.75" customHeight="1" x14ac:dyDescent="0.25"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2:35" ht="12.75" customHeight="1" x14ac:dyDescent="0.25"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2:35" ht="12.75" customHeight="1" x14ac:dyDescent="0.25"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2:35" ht="12.75" customHeight="1" x14ac:dyDescent="0.25"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2:35" ht="12.75" customHeight="1" x14ac:dyDescent="0.25"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2:35" ht="12.75" customHeight="1" x14ac:dyDescent="0.25"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2:35" ht="12.75" customHeight="1" x14ac:dyDescent="0.25"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2:35" ht="8.25" customHeight="1" x14ac:dyDescent="0.25"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2:35" ht="5.25" customHeight="1" x14ac:dyDescent="0.25"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2:35" ht="12.75" customHeight="1" x14ac:dyDescent="0.25"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2:35" ht="12.75" customHeight="1" x14ac:dyDescent="0.25"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2:35" ht="12.75" customHeight="1" x14ac:dyDescent="0.25"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2:35" ht="12.75" customHeight="1" x14ac:dyDescent="0.25"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2:35" ht="12.75" customHeight="1" x14ac:dyDescent="0.25"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2:35" ht="12.75" customHeight="1" x14ac:dyDescent="0.25"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2:35" ht="12.75" customHeight="1" x14ac:dyDescent="0.25"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2:35" ht="12.75" customHeight="1" x14ac:dyDescent="0.25"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2:35" ht="12.75" customHeight="1" x14ac:dyDescent="0.25"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2:35" ht="12.75" customHeight="1" x14ac:dyDescent="0.25"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2:35" ht="12.75" customHeight="1" x14ac:dyDescent="0.25"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2:35" ht="12.75" customHeight="1" x14ac:dyDescent="0.25"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2:35" ht="12.75" customHeight="1" x14ac:dyDescent="0.25"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2:35" ht="12.75" customHeight="1" x14ac:dyDescent="0.25"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2:35" ht="12.75" customHeight="1" x14ac:dyDescent="0.25"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2:35" ht="12.75" customHeight="1" x14ac:dyDescent="0.25"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2:35" ht="12.75" customHeight="1" x14ac:dyDescent="0.25"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2:35" ht="12.75" customHeight="1" x14ac:dyDescent="0.25"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2:35" ht="12.75" customHeight="1" x14ac:dyDescent="0.25"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2:35" ht="12.75" customHeight="1" x14ac:dyDescent="0.25"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2:35" ht="12.75" customHeight="1" x14ac:dyDescent="0.25"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2:35" ht="12.75" customHeight="1" x14ac:dyDescent="0.25"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2:35" ht="12.75" customHeight="1" x14ac:dyDescent="0.25"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2:35" ht="12.75" hidden="1" customHeight="1" x14ac:dyDescent="0.25"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2:35" ht="12.75" customHeight="1" x14ac:dyDescent="0.25"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2:35" ht="12.75" customHeight="1" x14ac:dyDescent="0.25"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2:35" ht="12.75" customHeight="1" x14ac:dyDescent="0.25"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2:35" ht="12.75" customHeight="1" x14ac:dyDescent="0.25"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2:35" ht="12.75" customHeight="1" x14ac:dyDescent="0.25"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2:35" ht="12.75" customHeight="1" x14ac:dyDescent="0.25"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2:35" ht="12.75" customHeight="1" x14ac:dyDescent="0.25"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2:35" ht="12.75" customHeight="1" x14ac:dyDescent="0.25"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2:35" ht="12.75" customHeight="1" x14ac:dyDescent="0.25"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2:35" ht="12.75" customHeight="1" x14ac:dyDescent="0.25"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2:35" ht="12.75" customHeight="1" x14ac:dyDescent="0.25"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2:35" ht="12.75" customHeight="1" x14ac:dyDescent="0.25"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2:35" ht="12.75" customHeight="1" x14ac:dyDescent="0.25"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2:35" ht="12.75" customHeight="1" x14ac:dyDescent="0.25"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2:35" ht="12.75" customHeight="1" x14ac:dyDescent="0.25"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2:35" ht="12.75" customHeight="1" x14ac:dyDescent="0.25"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2:35" ht="12.75" customHeight="1" x14ac:dyDescent="0.25"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2:35" ht="12.75" customHeight="1" x14ac:dyDescent="0.25"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2:35" ht="12.75" customHeight="1" x14ac:dyDescent="0.25"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2:35" ht="12.75" customHeight="1" x14ac:dyDescent="0.25"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2:35" ht="12.75" customHeight="1" x14ac:dyDescent="0.25"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2:35" ht="12.75" customHeight="1" x14ac:dyDescent="0.25"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2:35" ht="12.75" customHeight="1" x14ac:dyDescent="0.25"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2:35" ht="12.75" customHeight="1" x14ac:dyDescent="0.25"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2:35" ht="12.75" customHeight="1" x14ac:dyDescent="0.25"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2:35" ht="12.75" customHeight="1" x14ac:dyDescent="0.25"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2:35" ht="12.75" customHeight="1" x14ac:dyDescent="0.25"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2:35" ht="12.75" customHeight="1" x14ac:dyDescent="0.25"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2:35" ht="12.75" customHeight="1" x14ac:dyDescent="0.25"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2:35" ht="12.75" customHeight="1" x14ac:dyDescent="0.25"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2:35" ht="12.75" customHeight="1" x14ac:dyDescent="0.25"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2:35" ht="12.75" customHeight="1" x14ac:dyDescent="0.25"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2:35" ht="12.75" customHeight="1" x14ac:dyDescent="0.25"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2:35" ht="12.75" customHeight="1" x14ac:dyDescent="0.25"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2:35" ht="12.75" customHeight="1" x14ac:dyDescent="0.25"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2:35" ht="12.75" customHeight="1" x14ac:dyDescent="0.25"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2:35" ht="12.75" customHeight="1" x14ac:dyDescent="0.25"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2:35" ht="12.75" customHeight="1" x14ac:dyDescent="0.25"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2:35" ht="12.75" customHeight="1" x14ac:dyDescent="0.25"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2:35" ht="12.75" customHeight="1" x14ac:dyDescent="0.25"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2:35" ht="12.75" customHeight="1" x14ac:dyDescent="0.25"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2:35" ht="12.75" customHeight="1" x14ac:dyDescent="0.25"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2:35" ht="12.75" customHeight="1" x14ac:dyDescent="0.25"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2:35" ht="12.75" customHeight="1" x14ac:dyDescent="0.25"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2:35" ht="12.75" customHeight="1" x14ac:dyDescent="0.25"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2:35" ht="12.75" customHeight="1" x14ac:dyDescent="0.25"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2:35" ht="12.75" customHeight="1" x14ac:dyDescent="0.25"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2:35" ht="12.75" customHeight="1" x14ac:dyDescent="0.25"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2:35" ht="12.75" customHeight="1" x14ac:dyDescent="0.25"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2:35" ht="12.75" customHeight="1" x14ac:dyDescent="0.25"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2:35" ht="12.75" customHeight="1" x14ac:dyDescent="0.25"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2:35" ht="12.75" customHeight="1" x14ac:dyDescent="0.25"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2:35" ht="12.75" customHeight="1" x14ac:dyDescent="0.25"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2:35" ht="12.75" customHeight="1" x14ac:dyDescent="0.25"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2:35" ht="12.75" customHeight="1" x14ac:dyDescent="0.25"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2:35" ht="12.75" customHeight="1" x14ac:dyDescent="0.25"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2:35" ht="12.75" customHeight="1" x14ac:dyDescent="0.25"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2:35" ht="12.75" customHeight="1" x14ac:dyDescent="0.25">
      <c r="V635" s="4"/>
      <c r="W635" s="4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2:35" ht="12.75" customHeight="1" x14ac:dyDescent="0.25">
      <c r="V636" s="4"/>
      <c r="W636" s="4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2:35" ht="12.75" customHeight="1" x14ac:dyDescent="0.25">
      <c r="V637" s="4"/>
      <c r="W637" s="4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2:35" ht="12.75" customHeight="1" x14ac:dyDescent="0.25">
      <c r="V638" s="4"/>
      <c r="W638" s="4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2:35" ht="12.75" customHeight="1" x14ac:dyDescent="0.25"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2:35" ht="12.75" customHeight="1" x14ac:dyDescent="0.25"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2:35" ht="12.75" customHeight="1" x14ac:dyDescent="0.25"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2:35" ht="12.75" customHeight="1" x14ac:dyDescent="0.25"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2:35" ht="12.75" customHeight="1" x14ac:dyDescent="0.25"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2:35" ht="12.75" customHeight="1" x14ac:dyDescent="0.25"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2:35" ht="12.75" customHeight="1" x14ac:dyDescent="0.25"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2:35" ht="12.75" customHeight="1" x14ac:dyDescent="0.25"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2:35" ht="12.75" customHeight="1" x14ac:dyDescent="0.25"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2:35" ht="12.75" customHeight="1" x14ac:dyDescent="0.25"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2:35" ht="12.75" customHeight="1" x14ac:dyDescent="0.25"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2:35" ht="12.75" customHeight="1" x14ac:dyDescent="0.25"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2:35" ht="12.75" customHeight="1" x14ac:dyDescent="0.25"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2:35" ht="12.75" customHeight="1" x14ac:dyDescent="0.25"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2:35" ht="12.75" customHeight="1" x14ac:dyDescent="0.25"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2:35" ht="12.75" customHeight="1" x14ac:dyDescent="0.25"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2:35" ht="12.75" customHeight="1" x14ac:dyDescent="0.25"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2:35" ht="12.75" customHeight="1" x14ac:dyDescent="0.25"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2:35" ht="12.75" customHeight="1" x14ac:dyDescent="0.25"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2:35" ht="12.75" customHeight="1" x14ac:dyDescent="0.25"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2:35" ht="12.75" customHeight="1" x14ac:dyDescent="0.25"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2:35" ht="12.75" customHeight="1" x14ac:dyDescent="0.25"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2:35" ht="12.75" customHeight="1" x14ac:dyDescent="0.25"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2:35" ht="12.75" customHeight="1" x14ac:dyDescent="0.25"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2:35" ht="12.75" customHeight="1" x14ac:dyDescent="0.25"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2:35" ht="12.75" customHeight="1" x14ac:dyDescent="0.25"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2:35" ht="12.75" customHeight="1" x14ac:dyDescent="0.25"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2:35" ht="12.75" customHeight="1" x14ac:dyDescent="0.25"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2:35" ht="12.75" customHeight="1" x14ac:dyDescent="0.25"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2:35" ht="12.75" customHeight="1" x14ac:dyDescent="0.25"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2:35" ht="12.75" customHeight="1" x14ac:dyDescent="0.25"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2:35" ht="12.75" customHeight="1" x14ac:dyDescent="0.25"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2:35" ht="12.75" customHeight="1" x14ac:dyDescent="0.25"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2:35" ht="12.75" customHeight="1" x14ac:dyDescent="0.25"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2:35" ht="12.75" customHeight="1" x14ac:dyDescent="0.25"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2:35" ht="12.75" customHeight="1" x14ac:dyDescent="0.25"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2:35" ht="12.75" customHeight="1" x14ac:dyDescent="0.25"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2:35" ht="12.75" customHeight="1" x14ac:dyDescent="0.25"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2:35" ht="12.75" customHeight="1" x14ac:dyDescent="0.25"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2:35" ht="12.75" customHeight="1" x14ac:dyDescent="0.25"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2:35" ht="12.75" customHeight="1" x14ac:dyDescent="0.25"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2:35" ht="12.75" customHeight="1" x14ac:dyDescent="0.25"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2:35" ht="12.75" customHeight="1" x14ac:dyDescent="0.25"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2:35" ht="12.75" customHeight="1" x14ac:dyDescent="0.25"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2:35" ht="12.75" customHeight="1" x14ac:dyDescent="0.25"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2:35" ht="12.75" customHeight="1" x14ac:dyDescent="0.25"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2:35" ht="12.75" customHeight="1" x14ac:dyDescent="0.25"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2:35" ht="12.75" customHeight="1" x14ac:dyDescent="0.25"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2:35" ht="12.75" customHeight="1" x14ac:dyDescent="0.25"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2:35" ht="12.75" customHeight="1" x14ac:dyDescent="0.25"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2:35" ht="12.75" customHeight="1" x14ac:dyDescent="0.25"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2:35" ht="12.75" customHeight="1" x14ac:dyDescent="0.25"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2:35" ht="12.75" customHeight="1" x14ac:dyDescent="0.25"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2:35" ht="12.75" customHeight="1" x14ac:dyDescent="0.25"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2:35" ht="12.75" customHeight="1" x14ac:dyDescent="0.25"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2:35" ht="12.75" customHeight="1" x14ac:dyDescent="0.25"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2:35" ht="12.75" customHeight="1" x14ac:dyDescent="0.25"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2:35" ht="12.75" customHeight="1" x14ac:dyDescent="0.25"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2:35" ht="12.75" customHeight="1" x14ac:dyDescent="0.25"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2:35" ht="12.75" customHeight="1" x14ac:dyDescent="0.25"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2:35" ht="12.75" customHeight="1" x14ac:dyDescent="0.25"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2:35" ht="12.75" customHeight="1" x14ac:dyDescent="0.25"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2:35" ht="12.75" customHeight="1" x14ac:dyDescent="0.25"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2:35" ht="12.75" customHeight="1" x14ac:dyDescent="0.25"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2:35" ht="12.75" customHeight="1" x14ac:dyDescent="0.25"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2:35" ht="12.75" customHeight="1" x14ac:dyDescent="0.25"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2:35" ht="12.75" customHeight="1" x14ac:dyDescent="0.25"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2:35" ht="12.75" customHeight="1" x14ac:dyDescent="0.25"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2:35" ht="12.75" customHeight="1" x14ac:dyDescent="0.25"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2:35" ht="12.75" customHeight="1" x14ac:dyDescent="0.25"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2:35" ht="12.75" customHeight="1" x14ac:dyDescent="0.25"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2:35" ht="12.75" customHeight="1" x14ac:dyDescent="0.25"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2:35" ht="12.75" customHeight="1" x14ac:dyDescent="0.25"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2:35" ht="12.75" customHeight="1" x14ac:dyDescent="0.25"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2:35" ht="12.75" customHeight="1" x14ac:dyDescent="0.25"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2:35" ht="12.75" customHeight="1" x14ac:dyDescent="0.25"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2:35" ht="12.75" customHeight="1" x14ac:dyDescent="0.25"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2:35" ht="12.75" customHeight="1" x14ac:dyDescent="0.25"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2:35" ht="12.75" customHeight="1" x14ac:dyDescent="0.25"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2:35" ht="12.75" customHeight="1" x14ac:dyDescent="0.25"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2:35" ht="12.75" customHeight="1" x14ac:dyDescent="0.25"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2:35" ht="12.75" customHeight="1" x14ac:dyDescent="0.25"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2:35" ht="12.75" customHeight="1" x14ac:dyDescent="0.25"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2:35" ht="12.75" customHeight="1" x14ac:dyDescent="0.25"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2:35" ht="12.75" customHeight="1" x14ac:dyDescent="0.25"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2:35" ht="12.75" customHeight="1" x14ac:dyDescent="0.25"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2:35" ht="12.75" customHeight="1" x14ac:dyDescent="0.25"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2:35" ht="12.75" customHeight="1" x14ac:dyDescent="0.25"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2:35" ht="12.75" customHeight="1" x14ac:dyDescent="0.25"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2:35" ht="12.75" customHeight="1" x14ac:dyDescent="0.25"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2:35" ht="12.75" customHeight="1" x14ac:dyDescent="0.25"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2:35" ht="12.75" customHeight="1" x14ac:dyDescent="0.25"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2:35" ht="12.75" customHeight="1" x14ac:dyDescent="0.25"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2:35" ht="12.75" customHeight="1" x14ac:dyDescent="0.25"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2:35" ht="12.75" customHeight="1" x14ac:dyDescent="0.25"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2:35" ht="12.75" customHeight="1" x14ac:dyDescent="0.25"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2:35" ht="12.75" customHeight="1" x14ac:dyDescent="0.25"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2:35" ht="12.75" customHeight="1" x14ac:dyDescent="0.25"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2:35" ht="12.75" customHeight="1" x14ac:dyDescent="0.25"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2:35" ht="12.75" customHeight="1" x14ac:dyDescent="0.25"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2:35" ht="12.75" customHeight="1" x14ac:dyDescent="0.25"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2:35" ht="12.75" customHeight="1" x14ac:dyDescent="0.25"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2:35" ht="12.75" customHeight="1" x14ac:dyDescent="0.25"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2:35" ht="12.75" customHeight="1" x14ac:dyDescent="0.25"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2:35" ht="12.75" customHeight="1" x14ac:dyDescent="0.25"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2:35" x14ac:dyDescent="0.25"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2:35" x14ac:dyDescent="0.25"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2:35" x14ac:dyDescent="0.25"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2:35" x14ac:dyDescent="0.25"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2:35" x14ac:dyDescent="0.25"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2:35" x14ac:dyDescent="0.25"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2:35" x14ac:dyDescent="0.25"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2:35" x14ac:dyDescent="0.25"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2:35" x14ac:dyDescent="0.25"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2:35" x14ac:dyDescent="0.25"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2:35" x14ac:dyDescent="0.25"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2:35" x14ac:dyDescent="0.25"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2:35" x14ac:dyDescent="0.25"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2:35" x14ac:dyDescent="0.25"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2:35" x14ac:dyDescent="0.25"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2:35" x14ac:dyDescent="0.25"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2:35" x14ac:dyDescent="0.25"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2:35" x14ac:dyDescent="0.25"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2:35" x14ac:dyDescent="0.25"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2:35" x14ac:dyDescent="0.25"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2:35" x14ac:dyDescent="0.25"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2:35" x14ac:dyDescent="0.25"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2:35" x14ac:dyDescent="0.25"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2:35" x14ac:dyDescent="0.25"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2:35" x14ac:dyDescent="0.25"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2:35" x14ac:dyDescent="0.25"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2:35" x14ac:dyDescent="0.25"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2:35" x14ac:dyDescent="0.25"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2:35" x14ac:dyDescent="0.25"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2:35" x14ac:dyDescent="0.25"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2:35" x14ac:dyDescent="0.25"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2:35" x14ac:dyDescent="0.25"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2:35" x14ac:dyDescent="0.25"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2:35" x14ac:dyDescent="0.25"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2:35" x14ac:dyDescent="0.25"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2:35" x14ac:dyDescent="0.25"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2:35" x14ac:dyDescent="0.25"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2:35" x14ac:dyDescent="0.25"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2:35" x14ac:dyDescent="0.25"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2:35" x14ac:dyDescent="0.25"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2:35" x14ac:dyDescent="0.25"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B911" s="5"/>
      <c r="C911" s="5"/>
      <c r="D911" s="5"/>
      <c r="E911" s="5"/>
      <c r="F911" s="5"/>
      <c r="G911" s="5"/>
      <c r="H911" s="5"/>
      <c r="I911" s="5"/>
      <c r="J911" s="5"/>
      <c r="K911" s="5"/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B912" s="5"/>
      <c r="C912" s="5"/>
      <c r="D912" s="5"/>
      <c r="E912" s="5"/>
      <c r="F912" s="5"/>
      <c r="G912" s="5"/>
      <c r="H912" s="5"/>
      <c r="I912" s="5"/>
      <c r="J912" s="5"/>
      <c r="K912" s="5"/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:35" x14ac:dyDescent="0.25">
      <c r="B913" s="5"/>
      <c r="C913" s="5"/>
      <c r="D913" s="5"/>
      <c r="E913" s="5"/>
      <c r="F913" s="5"/>
      <c r="G913" s="5"/>
      <c r="H913" s="5"/>
      <c r="I913" s="5"/>
      <c r="J913" s="5"/>
      <c r="K913" s="5"/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:35" x14ac:dyDescent="0.25">
      <c r="B914" s="5"/>
      <c r="C914" s="5"/>
      <c r="D914" s="5"/>
      <c r="E914" s="5"/>
      <c r="F914" s="5"/>
      <c r="G914" s="5"/>
      <c r="H914" s="5"/>
      <c r="I914" s="5"/>
      <c r="J914" s="5"/>
      <c r="K914" s="5"/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:35" x14ac:dyDescent="0.25">
      <c r="B915" s="5"/>
      <c r="C915" s="5"/>
      <c r="D915" s="5"/>
      <c r="E915" s="5"/>
      <c r="F915" s="5"/>
      <c r="G915" s="5"/>
      <c r="H915" s="5"/>
      <c r="I915" s="5"/>
      <c r="J915" s="5"/>
      <c r="K915" s="5"/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:35" x14ac:dyDescent="0.25">
      <c r="B916" s="5"/>
      <c r="C916" s="5"/>
      <c r="D916" s="5"/>
      <c r="E916" s="5"/>
      <c r="F916" s="5"/>
      <c r="G916" s="5"/>
      <c r="H916" s="5"/>
      <c r="I916" s="5"/>
      <c r="J916" s="5"/>
      <c r="K916" s="5"/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:35" x14ac:dyDescent="0.25">
      <c r="B917" s="5"/>
      <c r="C917" s="5"/>
      <c r="D917" s="5"/>
      <c r="E917" s="5"/>
      <c r="F917" s="5"/>
      <c r="G917" s="5"/>
      <c r="H917" s="5"/>
      <c r="I917" s="5"/>
      <c r="J917" s="5"/>
      <c r="K917" s="5"/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:35" x14ac:dyDescent="0.25">
      <c r="B918" s="5"/>
      <c r="C918" s="5"/>
      <c r="D918" s="5"/>
      <c r="E918" s="5"/>
      <c r="F918" s="5"/>
      <c r="G918" s="5"/>
      <c r="H918" s="5"/>
      <c r="I918" s="5"/>
      <c r="J918" s="5"/>
      <c r="K918" s="5"/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:35" x14ac:dyDescent="0.25">
      <c r="B919" s="5"/>
      <c r="C919" s="5"/>
      <c r="D919" s="5"/>
      <c r="E919" s="5"/>
      <c r="F919" s="5"/>
      <c r="G919" s="5"/>
      <c r="H919" s="5"/>
      <c r="I919" s="5"/>
      <c r="J919" s="5"/>
      <c r="K919" s="5"/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:35" x14ac:dyDescent="0.25">
      <c r="B920" s="5"/>
      <c r="C920" s="5"/>
      <c r="D920" s="5"/>
      <c r="E920" s="5"/>
      <c r="F920" s="5"/>
      <c r="G920" s="5"/>
      <c r="H920" s="5"/>
      <c r="I920" s="5"/>
      <c r="J920" s="5"/>
      <c r="K920" s="5"/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:35" x14ac:dyDescent="0.25">
      <c r="B921" s="5"/>
      <c r="C921" s="5"/>
      <c r="D921" s="5"/>
      <c r="E921" s="5"/>
      <c r="F921" s="5"/>
      <c r="G921" s="5"/>
      <c r="H921" s="5"/>
      <c r="I921" s="5"/>
      <c r="J921" s="5"/>
      <c r="K921" s="5"/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:35" x14ac:dyDescent="0.25">
      <c r="B922" s="5"/>
      <c r="C922" s="5"/>
      <c r="D922" s="5"/>
      <c r="E922" s="5"/>
      <c r="F922" s="5"/>
      <c r="G922" s="5"/>
      <c r="H922" s="5"/>
      <c r="I922" s="5"/>
      <c r="J922" s="5"/>
      <c r="K922" s="5"/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:35" x14ac:dyDescent="0.25">
      <c r="B923" s="5"/>
      <c r="C923" s="5"/>
      <c r="D923" s="5"/>
      <c r="E923" s="5"/>
      <c r="F923" s="5"/>
      <c r="G923" s="5"/>
      <c r="H923" s="5"/>
      <c r="I923" s="5"/>
      <c r="J923" s="5"/>
      <c r="K923" s="5"/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:35" x14ac:dyDescent="0.25">
      <c r="B924" s="5"/>
      <c r="C924" s="5"/>
      <c r="D924" s="5"/>
      <c r="E924" s="5"/>
      <c r="F924" s="5"/>
      <c r="G924" s="5"/>
      <c r="H924" s="5"/>
      <c r="I924" s="5"/>
      <c r="J924" s="5"/>
      <c r="K924" s="5"/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:35" x14ac:dyDescent="0.25">
      <c r="B925" s="5"/>
      <c r="C925" s="5"/>
      <c r="D925" s="5"/>
      <c r="E925" s="5"/>
      <c r="F925" s="5"/>
      <c r="G925" s="5"/>
      <c r="H925" s="5"/>
      <c r="I925" s="5"/>
      <c r="J925" s="5"/>
      <c r="K925" s="5"/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:35" x14ac:dyDescent="0.25">
      <c r="B926" s="5"/>
      <c r="C926" s="5"/>
      <c r="D926" s="5"/>
      <c r="E926" s="5"/>
      <c r="F926" s="5"/>
      <c r="G926" s="5"/>
      <c r="H926" s="5"/>
      <c r="I926" s="5"/>
      <c r="J926" s="5"/>
      <c r="K926" s="5"/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:35" x14ac:dyDescent="0.25">
      <c r="B927" s="5"/>
      <c r="C927" s="5"/>
      <c r="D927" s="5"/>
      <c r="E927" s="5"/>
      <c r="F927" s="5"/>
      <c r="G927" s="5"/>
      <c r="H927" s="5"/>
      <c r="I927" s="5"/>
      <c r="J927" s="5"/>
      <c r="K927" s="5"/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:35" x14ac:dyDescent="0.25">
      <c r="B928" s="5"/>
      <c r="C928" s="5"/>
      <c r="D928" s="5"/>
      <c r="E928" s="5"/>
      <c r="F928" s="5"/>
      <c r="G928" s="5"/>
      <c r="H928" s="5"/>
      <c r="I928" s="5"/>
      <c r="J928" s="5"/>
      <c r="K928" s="5"/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:35" x14ac:dyDescent="0.25">
      <c r="B929" s="5"/>
      <c r="C929" s="5"/>
      <c r="D929" s="5"/>
      <c r="E929" s="5"/>
      <c r="F929" s="5"/>
      <c r="G929" s="5"/>
      <c r="H929" s="5"/>
      <c r="I929" s="5"/>
      <c r="J929" s="5"/>
      <c r="K929" s="5"/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:35" x14ac:dyDescent="0.25">
      <c r="B930" s="5"/>
      <c r="C930" s="5"/>
      <c r="D930" s="5"/>
      <c r="E930" s="5"/>
      <c r="F930" s="5"/>
      <c r="G930" s="5"/>
      <c r="H930" s="5"/>
      <c r="I930" s="5"/>
      <c r="J930" s="5"/>
      <c r="K930" s="5"/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:35" x14ac:dyDescent="0.25">
      <c r="B931" s="5"/>
      <c r="C931" s="5"/>
      <c r="D931" s="5"/>
      <c r="E931" s="5"/>
      <c r="F931" s="5"/>
      <c r="G931" s="5"/>
      <c r="H931" s="5"/>
      <c r="I931" s="5"/>
      <c r="J931" s="5"/>
      <c r="K931" s="5"/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:35" x14ac:dyDescent="0.25">
      <c r="B932" s="5"/>
      <c r="C932" s="5"/>
      <c r="D932" s="5"/>
      <c r="E932" s="5"/>
      <c r="F932" s="5"/>
      <c r="G932" s="5"/>
      <c r="H932" s="5"/>
      <c r="I932" s="5"/>
      <c r="J932" s="5"/>
      <c r="K932" s="5"/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:35" x14ac:dyDescent="0.25">
      <c r="B933" s="5"/>
      <c r="C933" s="5"/>
      <c r="D933" s="5"/>
      <c r="E933" s="5"/>
      <c r="F933" s="5"/>
      <c r="G933" s="5"/>
      <c r="H933" s="5"/>
      <c r="I933" s="5"/>
      <c r="J933" s="5"/>
      <c r="K933" s="5"/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:35" x14ac:dyDescent="0.25">
      <c r="B934" s="5"/>
      <c r="C934" s="5"/>
      <c r="D934" s="5"/>
      <c r="E934" s="5"/>
      <c r="F934" s="5"/>
      <c r="G934" s="5"/>
      <c r="H934" s="5"/>
      <c r="I934" s="5"/>
      <c r="J934" s="5"/>
      <c r="K934" s="5"/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:35" x14ac:dyDescent="0.25">
      <c r="B935" s="5"/>
      <c r="C935" s="5"/>
      <c r="D935" s="5"/>
      <c r="E935" s="5"/>
      <c r="F935" s="5"/>
      <c r="G935" s="5"/>
      <c r="H935" s="5"/>
      <c r="I935" s="5"/>
      <c r="J935" s="5"/>
      <c r="K935" s="5"/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:35" x14ac:dyDescent="0.25">
      <c r="B936" s="5"/>
      <c r="C936" s="5"/>
      <c r="D936" s="5"/>
      <c r="E936" s="5"/>
      <c r="F936" s="5"/>
      <c r="G936" s="5"/>
      <c r="H936" s="5"/>
      <c r="I936" s="5"/>
      <c r="J936" s="5"/>
      <c r="K936" s="5"/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:35" x14ac:dyDescent="0.25">
      <c r="B937" s="5"/>
      <c r="C937" s="5"/>
      <c r="D937" s="5"/>
      <c r="E937" s="5"/>
      <c r="F937" s="5"/>
      <c r="G937" s="5"/>
      <c r="H937" s="5"/>
      <c r="I937" s="5"/>
      <c r="J937" s="5"/>
      <c r="K937" s="5"/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:35" x14ac:dyDescent="0.25">
      <c r="B938" s="5"/>
      <c r="C938" s="5"/>
      <c r="D938" s="5"/>
      <c r="E938" s="5"/>
      <c r="F938" s="5"/>
      <c r="G938" s="5"/>
      <c r="H938" s="5"/>
      <c r="I938" s="5"/>
      <c r="J938" s="5"/>
      <c r="K938" s="5"/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:35" x14ac:dyDescent="0.25">
      <c r="B939" s="5"/>
      <c r="C939" s="5"/>
      <c r="D939" s="5"/>
      <c r="E939" s="5"/>
      <c r="F939" s="5"/>
      <c r="G939" s="5"/>
      <c r="H939" s="5"/>
      <c r="I939" s="5"/>
      <c r="J939" s="5"/>
      <c r="K939" s="5"/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:35" x14ac:dyDescent="0.25">
      <c r="B940" s="5"/>
      <c r="C940" s="5"/>
      <c r="D940" s="5"/>
      <c r="E940" s="5"/>
      <c r="F940" s="5"/>
      <c r="G940" s="5"/>
      <c r="H940" s="5"/>
      <c r="I940" s="5"/>
      <c r="J940" s="5"/>
      <c r="K940" s="5"/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:35" x14ac:dyDescent="0.25">
      <c r="B941" s="5"/>
      <c r="C941" s="5"/>
      <c r="D941" s="5"/>
      <c r="E941" s="5"/>
      <c r="F941" s="5"/>
      <c r="G941" s="5"/>
      <c r="H941" s="5"/>
      <c r="I941" s="5"/>
      <c r="J941" s="5"/>
      <c r="K941" s="5"/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:35" x14ac:dyDescent="0.25">
      <c r="B942" s="5"/>
      <c r="C942" s="5"/>
      <c r="D942" s="5"/>
      <c r="E942" s="5"/>
      <c r="F942" s="5"/>
      <c r="G942" s="5"/>
      <c r="H942" s="5"/>
      <c r="I942" s="5"/>
      <c r="J942" s="5"/>
      <c r="K942" s="5"/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:35" x14ac:dyDescent="0.25">
      <c r="B943" s="5"/>
      <c r="C943" s="5"/>
      <c r="D943" s="5"/>
      <c r="E943" s="5"/>
      <c r="F943" s="5"/>
      <c r="G943" s="5"/>
      <c r="H943" s="5"/>
      <c r="I943" s="5"/>
      <c r="J943" s="5"/>
      <c r="K943" s="5"/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:35" x14ac:dyDescent="0.25">
      <c r="B944" s="5"/>
      <c r="C944" s="5"/>
      <c r="D944" s="5"/>
      <c r="E944" s="5"/>
      <c r="F944" s="5"/>
      <c r="G944" s="5"/>
      <c r="H944" s="5"/>
      <c r="I944" s="5"/>
      <c r="J944" s="5"/>
      <c r="K944" s="5"/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:35" x14ac:dyDescent="0.25">
      <c r="B945" s="5"/>
      <c r="C945" s="5"/>
      <c r="D945" s="5"/>
      <c r="E945" s="5"/>
      <c r="F945" s="5"/>
      <c r="G945" s="5"/>
      <c r="H945" s="5"/>
      <c r="I945" s="5"/>
      <c r="J945" s="5"/>
      <c r="K945" s="5"/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:35" x14ac:dyDescent="0.25">
      <c r="B946" s="5"/>
      <c r="C946" s="5"/>
      <c r="D946" s="5"/>
      <c r="E946" s="5"/>
      <c r="F946" s="5"/>
      <c r="G946" s="5"/>
      <c r="H946" s="5"/>
      <c r="I946" s="5"/>
      <c r="J946" s="5"/>
      <c r="K946" s="5"/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:35" x14ac:dyDescent="0.25">
      <c r="B947" s="5"/>
      <c r="C947" s="5"/>
      <c r="D947" s="5"/>
      <c r="E947" s="5"/>
      <c r="F947" s="5"/>
      <c r="G947" s="5"/>
      <c r="H947" s="5"/>
      <c r="I947" s="5"/>
      <c r="J947" s="5"/>
      <c r="K947" s="5"/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:35" x14ac:dyDescent="0.25">
      <c r="B948" s="5"/>
      <c r="C948" s="5"/>
      <c r="D948" s="5"/>
      <c r="E948" s="5"/>
      <c r="F948" s="5"/>
      <c r="G948" s="5"/>
      <c r="H948" s="5"/>
      <c r="I948" s="5"/>
      <c r="J948" s="5"/>
      <c r="K948" s="5"/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:35" x14ac:dyDescent="0.25">
      <c r="B949" s="5"/>
      <c r="C949" s="5"/>
      <c r="D949" s="5"/>
      <c r="E949" s="5"/>
      <c r="F949" s="5"/>
      <c r="G949" s="5"/>
      <c r="H949" s="5"/>
      <c r="I949" s="5"/>
      <c r="J949" s="5"/>
      <c r="K949" s="5"/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:35" x14ac:dyDescent="0.25">
      <c r="B950" s="5"/>
      <c r="C950" s="5"/>
      <c r="D950" s="5"/>
      <c r="E950" s="5"/>
      <c r="F950" s="5"/>
      <c r="G950" s="5"/>
      <c r="H950" s="5"/>
      <c r="I950" s="5"/>
      <c r="J950" s="5"/>
      <c r="K950" s="5"/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:35" x14ac:dyDescent="0.25">
      <c r="B951" s="5"/>
      <c r="C951" s="5"/>
      <c r="D951" s="5"/>
      <c r="E951" s="5"/>
      <c r="F951" s="5"/>
      <c r="G951" s="5"/>
      <c r="H951" s="5"/>
      <c r="I951" s="5"/>
      <c r="J951" s="5"/>
      <c r="K951" s="5"/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:35" x14ac:dyDescent="0.25">
      <c r="B952" s="5"/>
      <c r="C952" s="5"/>
      <c r="D952" s="5"/>
      <c r="E952" s="5"/>
      <c r="F952" s="5"/>
      <c r="G952" s="5"/>
      <c r="H952" s="5"/>
      <c r="I952" s="5"/>
      <c r="J952" s="5"/>
      <c r="K952" s="5"/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:35" x14ac:dyDescent="0.25">
      <c r="B953" s="5"/>
      <c r="C953" s="5"/>
      <c r="D953" s="5"/>
      <c r="E953" s="5"/>
      <c r="F953" s="5"/>
      <c r="G953" s="5"/>
      <c r="H953" s="5"/>
      <c r="I953" s="5"/>
      <c r="J953" s="5"/>
      <c r="K953" s="5"/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:35" x14ac:dyDescent="0.25">
      <c r="B954" s="5"/>
      <c r="C954" s="5"/>
      <c r="D954" s="5"/>
      <c r="E954" s="5"/>
      <c r="F954" s="5"/>
      <c r="G954" s="5"/>
      <c r="H954" s="5"/>
      <c r="I954" s="5"/>
      <c r="J954" s="5"/>
      <c r="K954" s="5"/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:35" x14ac:dyDescent="0.25">
      <c r="B955" s="5"/>
      <c r="C955" s="5"/>
      <c r="D955" s="5"/>
      <c r="E955" s="5"/>
      <c r="F955" s="5"/>
      <c r="G955" s="5"/>
      <c r="H955" s="5"/>
      <c r="I955" s="5"/>
      <c r="J955" s="5"/>
      <c r="K955" s="5"/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:35" x14ac:dyDescent="0.25">
      <c r="B956" s="5"/>
      <c r="C956" s="5"/>
      <c r="D956" s="5"/>
      <c r="E956" s="5"/>
      <c r="F956" s="5"/>
      <c r="G956" s="5"/>
      <c r="H956" s="5"/>
      <c r="I956" s="5"/>
      <c r="J956" s="5"/>
      <c r="K956" s="5"/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:35" x14ac:dyDescent="0.25">
      <c r="B957" s="5"/>
      <c r="C957" s="5"/>
      <c r="D957" s="5"/>
      <c r="E957" s="5"/>
      <c r="F957" s="5"/>
      <c r="G957" s="5"/>
      <c r="H957" s="5"/>
      <c r="I957" s="5"/>
      <c r="J957" s="5"/>
      <c r="K957" s="5"/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:35" x14ac:dyDescent="0.25">
      <c r="B958" s="5"/>
      <c r="C958" s="5"/>
      <c r="D958" s="5"/>
      <c r="E958" s="5"/>
      <c r="F958" s="5"/>
      <c r="G958" s="5"/>
      <c r="H958" s="5"/>
      <c r="I958" s="5"/>
      <c r="J958" s="5"/>
      <c r="K958" s="5"/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:35" x14ac:dyDescent="0.25">
      <c r="B959" s="5"/>
      <c r="C959" s="5"/>
      <c r="D959" s="5"/>
      <c r="E959" s="5"/>
      <c r="F959" s="5"/>
      <c r="G959" s="5"/>
      <c r="H959" s="5"/>
      <c r="I959" s="5"/>
      <c r="J959" s="5"/>
      <c r="K959" s="5"/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:35" x14ac:dyDescent="0.25">
      <c r="B960" s="5"/>
      <c r="C960" s="5"/>
      <c r="D960" s="5"/>
      <c r="E960" s="5"/>
      <c r="F960" s="5"/>
      <c r="G960" s="5"/>
      <c r="H960" s="5"/>
      <c r="I960" s="5"/>
      <c r="J960" s="5"/>
      <c r="K960" s="5"/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:35" x14ac:dyDescent="0.25">
      <c r="B961" s="5"/>
      <c r="C961" s="5"/>
      <c r="D961" s="5"/>
      <c r="E961" s="5"/>
      <c r="F961" s="5"/>
      <c r="G961" s="5"/>
      <c r="H961" s="5"/>
      <c r="I961" s="5"/>
      <c r="J961" s="5"/>
      <c r="K961" s="5"/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:35" x14ac:dyDescent="0.25">
      <c r="B962" s="5"/>
      <c r="C962" s="5"/>
      <c r="D962" s="5"/>
      <c r="E962" s="5"/>
      <c r="F962" s="5"/>
      <c r="G962" s="5"/>
      <c r="H962" s="5"/>
      <c r="I962" s="5"/>
      <c r="J962" s="5"/>
      <c r="K962" s="5"/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:35" x14ac:dyDescent="0.25">
      <c r="B963" s="5"/>
      <c r="C963" s="5"/>
      <c r="D963" s="5"/>
      <c r="E963" s="5"/>
      <c r="F963" s="5"/>
      <c r="G963" s="5"/>
      <c r="H963" s="5"/>
      <c r="I963" s="5"/>
      <c r="J963" s="5"/>
      <c r="K963" s="5"/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:35" x14ac:dyDescent="0.25">
      <c r="B964" s="5"/>
      <c r="C964" s="5"/>
      <c r="D964" s="5"/>
      <c r="E964" s="5"/>
      <c r="F964" s="5"/>
      <c r="G964" s="5"/>
      <c r="H964" s="5"/>
      <c r="I964" s="5"/>
      <c r="J964" s="5"/>
      <c r="K964" s="5"/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:35" x14ac:dyDescent="0.25">
      <c r="B965" s="5"/>
      <c r="C965" s="5"/>
      <c r="D965" s="5"/>
      <c r="E965" s="5"/>
      <c r="F965" s="5"/>
      <c r="G965" s="5"/>
      <c r="H965" s="5"/>
      <c r="I965" s="5"/>
      <c r="J965" s="5"/>
      <c r="K965" s="5"/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:35" x14ac:dyDescent="0.25">
      <c r="B966" s="5"/>
      <c r="C966" s="5"/>
      <c r="D966" s="5"/>
      <c r="E966" s="5"/>
      <c r="F966" s="5"/>
      <c r="G966" s="5"/>
      <c r="H966" s="5"/>
      <c r="I966" s="5"/>
      <c r="J966" s="5"/>
      <c r="K966" s="5"/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:35" x14ac:dyDescent="0.25">
      <c r="B967" s="5"/>
      <c r="C967" s="5"/>
      <c r="D967" s="5"/>
      <c r="E967" s="5"/>
      <c r="F967" s="5"/>
      <c r="G967" s="5"/>
      <c r="H967" s="5"/>
      <c r="I967" s="5"/>
      <c r="J967" s="5"/>
      <c r="K967" s="5"/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:35" x14ac:dyDescent="0.25">
      <c r="B968" s="5"/>
      <c r="C968" s="5"/>
      <c r="D968" s="5"/>
      <c r="E968" s="5"/>
      <c r="F968" s="5"/>
      <c r="G968" s="5"/>
      <c r="H968" s="5"/>
      <c r="I968" s="5"/>
      <c r="J968" s="5"/>
      <c r="K968" s="5"/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:35" x14ac:dyDescent="0.25">
      <c r="B969" s="5"/>
      <c r="C969" s="5"/>
      <c r="D969" s="5"/>
      <c r="E969" s="5"/>
      <c r="F969" s="5"/>
      <c r="G969" s="5"/>
      <c r="H969" s="5"/>
      <c r="I969" s="5"/>
      <c r="J969" s="5"/>
      <c r="K969" s="5"/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:35" x14ac:dyDescent="0.25">
      <c r="B970" s="5"/>
      <c r="C970" s="5"/>
      <c r="D970" s="5"/>
      <c r="E970" s="5"/>
      <c r="F970" s="5"/>
      <c r="G970" s="5"/>
      <c r="H970" s="5"/>
      <c r="I970" s="5"/>
      <c r="J970" s="5"/>
      <c r="K970" s="5"/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:35" x14ac:dyDescent="0.25">
      <c r="B971" s="5"/>
      <c r="C971" s="5"/>
      <c r="D971" s="5"/>
      <c r="E971" s="5"/>
      <c r="F971" s="5"/>
      <c r="G971" s="5"/>
      <c r="H971" s="5"/>
      <c r="I971" s="5"/>
      <c r="J971" s="5"/>
      <c r="K971" s="5"/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:35" x14ac:dyDescent="0.25">
      <c r="B972" s="5"/>
      <c r="C972" s="5"/>
      <c r="D972" s="5"/>
      <c r="E972" s="5"/>
      <c r="F972" s="5"/>
      <c r="G972" s="5"/>
      <c r="H972" s="5"/>
      <c r="I972" s="5"/>
      <c r="J972" s="5"/>
      <c r="K972" s="5"/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:35" x14ac:dyDescent="0.25">
      <c r="B973" s="5"/>
      <c r="C973" s="5"/>
      <c r="D973" s="5"/>
      <c r="E973" s="5"/>
      <c r="F973" s="5"/>
      <c r="G973" s="5"/>
      <c r="H973" s="5"/>
      <c r="I973" s="5"/>
      <c r="J973" s="5"/>
      <c r="K973" s="5"/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:35" x14ac:dyDescent="0.25">
      <c r="B974" s="5"/>
      <c r="C974" s="5"/>
      <c r="D974" s="5"/>
      <c r="E974" s="5"/>
      <c r="F974" s="5"/>
      <c r="G974" s="5"/>
      <c r="H974" s="5"/>
      <c r="I974" s="5"/>
      <c r="J974" s="5"/>
      <c r="K974" s="5"/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:35" x14ac:dyDescent="0.25">
      <c r="B975" s="5"/>
      <c r="C975" s="5"/>
      <c r="D975" s="5"/>
      <c r="E975" s="5"/>
      <c r="F975" s="5"/>
      <c r="G975" s="5"/>
      <c r="H975" s="5"/>
      <c r="I975" s="5"/>
      <c r="J975" s="5"/>
      <c r="K975" s="5"/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:35" x14ac:dyDescent="0.25">
      <c r="B976" s="5"/>
      <c r="C976" s="5"/>
      <c r="D976" s="5"/>
      <c r="E976" s="5"/>
      <c r="F976" s="5"/>
      <c r="G976" s="5"/>
      <c r="H976" s="5"/>
      <c r="I976" s="5"/>
      <c r="J976" s="5"/>
      <c r="K976" s="5"/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:35" x14ac:dyDescent="0.25">
      <c r="B977" s="5"/>
      <c r="C977" s="5"/>
      <c r="D977" s="5"/>
      <c r="E977" s="5"/>
      <c r="F977" s="5"/>
      <c r="G977" s="5"/>
      <c r="H977" s="5"/>
      <c r="I977" s="5"/>
      <c r="J977" s="5"/>
      <c r="K977" s="5"/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:35" x14ac:dyDescent="0.25">
      <c r="B978" s="5"/>
      <c r="C978" s="5"/>
      <c r="D978" s="5"/>
      <c r="E978" s="5"/>
      <c r="F978" s="5"/>
      <c r="G978" s="5"/>
      <c r="H978" s="5"/>
      <c r="I978" s="5"/>
      <c r="J978" s="5"/>
      <c r="K978" s="5"/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:35" x14ac:dyDescent="0.25">
      <c r="B979" s="5"/>
      <c r="C979" s="5"/>
      <c r="D979" s="5"/>
      <c r="E979" s="5"/>
      <c r="F979" s="5"/>
      <c r="G979" s="5"/>
      <c r="H979" s="5"/>
      <c r="I979" s="5"/>
      <c r="J979" s="5"/>
      <c r="K979" s="5"/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:35" x14ac:dyDescent="0.25">
      <c r="B980" s="5"/>
      <c r="C980" s="5"/>
      <c r="D980" s="5"/>
      <c r="E980" s="5"/>
      <c r="F980" s="5"/>
      <c r="G980" s="5"/>
      <c r="H980" s="5"/>
      <c r="I980" s="5"/>
      <c r="J980" s="5"/>
      <c r="K980" s="5"/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:35" x14ac:dyDescent="0.25">
      <c r="B981" s="5"/>
      <c r="C981" s="5"/>
      <c r="D981" s="5"/>
      <c r="E981" s="5"/>
      <c r="F981" s="5"/>
      <c r="G981" s="5"/>
      <c r="H981" s="5"/>
      <c r="I981" s="5"/>
      <c r="J981" s="5"/>
      <c r="K981" s="5"/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:35" x14ac:dyDescent="0.25">
      <c r="B982" s="5"/>
      <c r="C982" s="5"/>
      <c r="D982" s="5"/>
      <c r="E982" s="5"/>
      <c r="F982" s="5"/>
      <c r="G982" s="5"/>
      <c r="H982" s="5"/>
      <c r="I982" s="5"/>
      <c r="J982" s="5"/>
      <c r="K982" s="5"/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:35" x14ac:dyDescent="0.25">
      <c r="B983" s="5"/>
      <c r="C983" s="5"/>
      <c r="D983" s="5"/>
      <c r="E983" s="5"/>
      <c r="F983" s="5"/>
      <c r="G983" s="5"/>
      <c r="H983" s="5"/>
      <c r="I983" s="5"/>
      <c r="J983" s="5"/>
      <c r="K983" s="5"/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:35" x14ac:dyDescent="0.25">
      <c r="B984" s="5"/>
      <c r="C984" s="5"/>
      <c r="D984" s="5"/>
      <c r="E984" s="5"/>
      <c r="F984" s="5"/>
      <c r="G984" s="5"/>
      <c r="H984" s="5"/>
      <c r="I984" s="5"/>
      <c r="J984" s="5"/>
      <c r="K984" s="5"/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:35" x14ac:dyDescent="0.25">
      <c r="B985" s="5"/>
      <c r="C985" s="5"/>
      <c r="D985" s="5"/>
      <c r="E985" s="5"/>
      <c r="F985" s="5"/>
      <c r="G985" s="5"/>
      <c r="H985" s="5"/>
      <c r="I985" s="5"/>
      <c r="J985" s="5"/>
      <c r="K985" s="5"/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:35" x14ac:dyDescent="0.25">
      <c r="B986" s="5"/>
      <c r="C986" s="5"/>
      <c r="D986" s="5"/>
      <c r="E986" s="5"/>
      <c r="F986" s="5"/>
      <c r="G986" s="5"/>
      <c r="H986" s="5"/>
      <c r="I986" s="5"/>
      <c r="J986" s="5"/>
      <c r="K986" s="5"/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:35" x14ac:dyDescent="0.25">
      <c r="B987" s="5"/>
      <c r="C987" s="5"/>
      <c r="D987" s="5"/>
      <c r="E987" s="5"/>
      <c r="F987" s="5"/>
      <c r="G987" s="5"/>
      <c r="H987" s="5"/>
      <c r="I987" s="5"/>
      <c r="J987" s="5"/>
      <c r="K987" s="5"/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:35" x14ac:dyDescent="0.25">
      <c r="B988" s="5"/>
      <c r="C988" s="5"/>
      <c r="D988" s="5"/>
      <c r="E988" s="5"/>
      <c r="F988" s="5"/>
      <c r="G988" s="5"/>
      <c r="H988" s="5"/>
      <c r="I988" s="5"/>
      <c r="J988" s="5"/>
      <c r="K988" s="5"/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:35" x14ac:dyDescent="0.25">
      <c r="B989" s="5"/>
      <c r="C989" s="5"/>
      <c r="D989" s="5"/>
      <c r="E989" s="5"/>
      <c r="F989" s="5"/>
      <c r="G989" s="5"/>
      <c r="H989" s="5"/>
      <c r="I989" s="5"/>
      <c r="J989" s="5"/>
      <c r="K989" s="5"/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:35" x14ac:dyDescent="0.25">
      <c r="B990" s="5"/>
      <c r="C990" s="5"/>
      <c r="D990" s="5"/>
      <c r="E990" s="5"/>
      <c r="F990" s="5"/>
      <c r="G990" s="5"/>
      <c r="H990" s="5"/>
      <c r="I990" s="5"/>
      <c r="J990" s="5"/>
      <c r="K990" s="5"/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:35" x14ac:dyDescent="0.25">
      <c r="B991" s="5"/>
      <c r="C991" s="5"/>
      <c r="D991" s="5"/>
      <c r="E991" s="5"/>
      <c r="F991" s="5"/>
      <c r="G991" s="5"/>
      <c r="H991" s="5"/>
      <c r="I991" s="5"/>
      <c r="J991" s="5"/>
      <c r="K991" s="5"/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:35" x14ac:dyDescent="0.25">
      <c r="B992" s="5"/>
      <c r="C992" s="5"/>
      <c r="D992" s="5"/>
      <c r="E992" s="5"/>
      <c r="F992" s="5"/>
      <c r="G992" s="5"/>
      <c r="H992" s="5"/>
      <c r="I992" s="5"/>
      <c r="J992" s="5"/>
      <c r="K992" s="5"/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:35" x14ac:dyDescent="0.25">
      <c r="B993" s="5"/>
      <c r="C993" s="5"/>
      <c r="D993" s="5"/>
      <c r="E993" s="5"/>
      <c r="F993" s="5"/>
      <c r="G993" s="5"/>
      <c r="H993" s="5"/>
      <c r="I993" s="5"/>
      <c r="J993" s="5"/>
      <c r="K993" s="5"/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:35" x14ac:dyDescent="0.25">
      <c r="B994" s="5"/>
      <c r="C994" s="5"/>
      <c r="D994" s="5"/>
      <c r="E994" s="5"/>
      <c r="F994" s="5"/>
      <c r="G994" s="5"/>
      <c r="H994" s="5"/>
      <c r="I994" s="5"/>
      <c r="J994" s="5"/>
      <c r="K994" s="5"/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:35" x14ac:dyDescent="0.25">
      <c r="B995" s="5"/>
      <c r="C995" s="5"/>
      <c r="D995" s="5"/>
      <c r="E995" s="5"/>
      <c r="F995" s="5"/>
      <c r="G995" s="5"/>
      <c r="H995" s="5"/>
      <c r="I995" s="5"/>
      <c r="J995" s="5"/>
      <c r="K995" s="5"/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:35" x14ac:dyDescent="0.25">
      <c r="B996" s="5"/>
      <c r="C996" s="5"/>
      <c r="D996" s="5"/>
      <c r="E996" s="5"/>
      <c r="F996" s="5"/>
      <c r="G996" s="5"/>
      <c r="H996" s="5"/>
      <c r="I996" s="5"/>
      <c r="J996" s="5"/>
      <c r="K996" s="5"/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:35" x14ac:dyDescent="0.25">
      <c r="B997" s="5"/>
      <c r="C997" s="5"/>
      <c r="D997" s="5"/>
      <c r="E997" s="5"/>
      <c r="F997" s="5"/>
      <c r="G997" s="5"/>
      <c r="H997" s="5"/>
      <c r="I997" s="5"/>
      <c r="J997" s="5"/>
      <c r="K997" s="5"/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:35" x14ac:dyDescent="0.25">
      <c r="B998" s="5"/>
      <c r="C998" s="5"/>
      <c r="D998" s="5"/>
      <c r="E998" s="5"/>
      <c r="F998" s="5"/>
      <c r="G998" s="5"/>
      <c r="H998" s="5"/>
      <c r="I998" s="5"/>
      <c r="J998" s="5"/>
      <c r="K998" s="5"/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:35" x14ac:dyDescent="0.25">
      <c r="B999" s="5"/>
      <c r="C999" s="5"/>
      <c r="D999" s="5"/>
      <c r="E999" s="5"/>
      <c r="F999" s="5"/>
      <c r="G999" s="5"/>
      <c r="H999" s="5"/>
      <c r="I999" s="5"/>
      <c r="J999" s="5"/>
      <c r="K999" s="5"/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:35" x14ac:dyDescent="0.25"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:35" x14ac:dyDescent="0.25"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:35" x14ac:dyDescent="0.25"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:35" x14ac:dyDescent="0.25"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:35" x14ac:dyDescent="0.25"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:35" x14ac:dyDescent="0.25"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:35" x14ac:dyDescent="0.25"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:35" x14ac:dyDescent="0.25"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:35" x14ac:dyDescent="0.25"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:35" x14ac:dyDescent="0.25"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:35" x14ac:dyDescent="0.25"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:35" x14ac:dyDescent="0.25"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:35" x14ac:dyDescent="0.25"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:35" x14ac:dyDescent="0.25"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:35" x14ac:dyDescent="0.25"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:35" x14ac:dyDescent="0.25"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:35" x14ac:dyDescent="0.25"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:35" x14ac:dyDescent="0.25"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:35" x14ac:dyDescent="0.25"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:35" x14ac:dyDescent="0.25"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:35" x14ac:dyDescent="0.25"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:35" x14ac:dyDescent="0.25"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:35" x14ac:dyDescent="0.25"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:35" x14ac:dyDescent="0.25"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:35" x14ac:dyDescent="0.25"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:35" x14ac:dyDescent="0.25"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:35" x14ac:dyDescent="0.25"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:35" x14ac:dyDescent="0.25"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:35" x14ac:dyDescent="0.25"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:35" x14ac:dyDescent="0.25"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:35" x14ac:dyDescent="0.25"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:35" x14ac:dyDescent="0.25"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:35" x14ac:dyDescent="0.25"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:35" x14ac:dyDescent="0.25"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:35" x14ac:dyDescent="0.25"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:35" x14ac:dyDescent="0.25"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:35" x14ac:dyDescent="0.25"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:35" x14ac:dyDescent="0.25"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:35" x14ac:dyDescent="0.25"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:35" x14ac:dyDescent="0.25"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:35" x14ac:dyDescent="0.25"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:35" x14ac:dyDescent="0.25"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:35" x14ac:dyDescent="0.25"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:35" x14ac:dyDescent="0.25"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:35" x14ac:dyDescent="0.25"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:35" x14ac:dyDescent="0.25"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:35" x14ac:dyDescent="0.25"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:35" x14ac:dyDescent="0.25"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:35" x14ac:dyDescent="0.25"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:35" x14ac:dyDescent="0.25"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:35" x14ac:dyDescent="0.25"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:35" x14ac:dyDescent="0.25"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:35" x14ac:dyDescent="0.25"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:35" x14ac:dyDescent="0.25"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:35" x14ac:dyDescent="0.25"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:35" x14ac:dyDescent="0.25"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:35" x14ac:dyDescent="0.25"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:35" x14ac:dyDescent="0.25"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:35" x14ac:dyDescent="0.25"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:35" x14ac:dyDescent="0.25"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:35" x14ac:dyDescent="0.25"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:35" x14ac:dyDescent="0.25"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:35" x14ac:dyDescent="0.25"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:35" x14ac:dyDescent="0.25"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:35" x14ac:dyDescent="0.25"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:35" x14ac:dyDescent="0.25"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:35" x14ac:dyDescent="0.25"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:35" x14ac:dyDescent="0.25"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:35" x14ac:dyDescent="0.25"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:35" x14ac:dyDescent="0.25"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:35" x14ac:dyDescent="0.25"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:35" x14ac:dyDescent="0.25"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:35" x14ac:dyDescent="0.25"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:35" x14ac:dyDescent="0.25"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:35" x14ac:dyDescent="0.25"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:35" x14ac:dyDescent="0.25"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:35" x14ac:dyDescent="0.25"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:35" x14ac:dyDescent="0.25"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:35" x14ac:dyDescent="0.25"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:35" x14ac:dyDescent="0.25"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:35" x14ac:dyDescent="0.25"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:35" x14ac:dyDescent="0.25"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:35" x14ac:dyDescent="0.25"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:35" x14ac:dyDescent="0.25"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:35" x14ac:dyDescent="0.25"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V1084" s="72"/>
      <c r="W1084" s="72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:35" x14ac:dyDescent="0.25"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V1085" s="72"/>
      <c r="W1085" s="72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:35" x14ac:dyDescent="0.25">
      <c r="V1086" s="72"/>
      <c r="W1086" s="72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:35" x14ac:dyDescent="0.25">
      <c r="V1087" s="72"/>
      <c r="W1087" s="72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  <row r="1136" spans="22:35" x14ac:dyDescent="0.25">
      <c r="V1136" s="4"/>
      <c r="W1136" s="4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</row>
    <row r="1137" spans="22:35" x14ac:dyDescent="0.25">
      <c r="V1137" s="4"/>
      <c r="W1137" s="4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</row>
    <row r="1138" spans="22:35" x14ac:dyDescent="0.25">
      <c r="V1138" s="4"/>
      <c r="W1138" s="4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</row>
    <row r="1139" spans="22:35" x14ac:dyDescent="0.25">
      <c r="V1139" s="4"/>
      <c r="W1139" s="4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</row>
  </sheetData>
  <mergeCells count="2">
    <mergeCell ref="E75:G75"/>
    <mergeCell ref="E95:G95"/>
  </mergeCells>
  <printOptions gridLinesSet="0"/>
  <pageMargins left="0.23622047244094491" right="0" top="0.88" bottom="0.8" header="0.42" footer="0.51181102362204722"/>
  <pageSetup paperSize="9" firstPageNumber="0" orientation="portrait" useFirstPageNumber="1" horizontalDpi="300" verticalDpi="4294967292" r:id="rId1"/>
  <headerFooter alignWithMargins="0"/>
  <rowBreaks count="4" manualBreakCount="4">
    <brk id="56" max="10" man="1"/>
    <brk id="113" max="10" man="1"/>
    <brk id="577" max="16383" man="1"/>
    <brk id="742" max="65535" man="1"/>
  </rowBreaks>
  <colBreaks count="1" manualBreakCount="1">
    <brk id="11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3"/>
  <dimension ref="A1:AJ1139"/>
  <sheetViews>
    <sheetView showGridLines="0" workbookViewId="0"/>
  </sheetViews>
  <sheetFormatPr baseColWidth="10" defaultColWidth="11.44140625" defaultRowHeight="12.6" x14ac:dyDescent="0.25"/>
  <cols>
    <col min="1" max="1" width="4.109375" style="3" customWidth="1"/>
    <col min="2" max="2" width="9.6640625" style="3" customWidth="1"/>
    <col min="3" max="9" width="9.5546875" style="3" customWidth="1"/>
    <col min="10" max="10" width="8.5546875" style="3" customWidth="1"/>
    <col min="11" max="11" width="8.6640625" style="3" customWidth="1"/>
    <col min="12" max="13" width="0" style="4" hidden="1" customWidth="1"/>
    <col min="14" max="14" width="0" style="5" hidden="1" customWidth="1"/>
    <col min="15" max="15" width="10.44140625" style="5" hidden="1" customWidth="1"/>
    <col min="16" max="25" width="0" style="5" hidden="1" customWidth="1"/>
    <col min="26" max="41" width="0" style="3" hidden="1" customWidth="1"/>
    <col min="42" max="16384" width="11.44140625" style="3"/>
  </cols>
  <sheetData>
    <row r="1" spans="1:36" ht="15.6" x14ac:dyDescent="0.3">
      <c r="B1" s="10" t="s">
        <v>18</v>
      </c>
      <c r="V1" s="4"/>
      <c r="W1" s="4"/>
      <c r="X1" s="5" t="s">
        <v>17</v>
      </c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ht="13.2" thickBot="1" x14ac:dyDescent="0.3">
      <c r="V2" s="4"/>
      <c r="W2" s="4"/>
      <c r="X2" s="5" t="s">
        <v>17</v>
      </c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3.8" thickTop="1" thickBot="1" x14ac:dyDescent="0.3">
      <c r="B3" s="11"/>
      <c r="C3" s="12">
        <f>'DebitVL sens 1'!C3</f>
        <v>43720</v>
      </c>
      <c r="D3" s="12">
        <f>'DebitVL sens 1'!D3</f>
        <v>43721</v>
      </c>
      <c r="E3" s="12">
        <f>'DebitVL sens 1'!E3</f>
        <v>43722</v>
      </c>
      <c r="F3" s="12">
        <f>'DebitVL sens 1'!F3</f>
        <v>43723</v>
      </c>
      <c r="G3" s="12">
        <f>'DebitVL sens 1'!G3</f>
        <v>43724</v>
      </c>
      <c r="H3" s="12">
        <f>'DebitVL sens 1'!H3</f>
        <v>43725</v>
      </c>
      <c r="I3" s="12">
        <f>'DebitVL sens 1'!I3</f>
        <v>43726</v>
      </c>
      <c r="J3" s="13" t="s">
        <v>19</v>
      </c>
      <c r="K3" s="14" t="s">
        <v>20</v>
      </c>
      <c r="V3" s="15">
        <f>MAX(C39:I39)</f>
        <v>832</v>
      </c>
      <c r="W3" s="15">
        <f>MIN(C39:I39)</f>
        <v>239</v>
      </c>
      <c r="X3" s="5" t="s">
        <v>17</v>
      </c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3.2" thickTop="1" x14ac:dyDescent="0.25">
      <c r="B4" s="16" t="s">
        <v>21</v>
      </c>
      <c r="C4" s="17">
        <f>'DebitVL sens 1'!C4+'DebitPL sens 1'!C4</f>
        <v>1</v>
      </c>
      <c r="D4" s="18">
        <f>'DebitVL sens 1'!D4+'DebitPL sens 1'!D4</f>
        <v>1</v>
      </c>
      <c r="E4" s="18">
        <f>'DebitVL sens 1'!E4+'DebitPL sens 1'!E4</f>
        <v>3</v>
      </c>
      <c r="F4" s="18">
        <f>'DebitVL sens 1'!F4+'DebitPL sens 1'!F4</f>
        <v>6</v>
      </c>
      <c r="G4" s="18">
        <f>'DebitVL sens 1'!G4+'DebitPL sens 1'!G4</f>
        <v>4</v>
      </c>
      <c r="H4" s="18">
        <f>'DebitVL sens 1'!H4+'DebitPL sens 1'!H4</f>
        <v>2</v>
      </c>
      <c r="I4" s="19">
        <f>'DebitVL sens 1'!I4+'DebitPL sens 1'!I4</f>
        <v>6</v>
      </c>
      <c r="J4" s="20">
        <f t="shared" ref="J4:J27" si="0">IF(WEEKDAY($C$3)=1,K4-C4-I4,IF(WEEKDAY($C$3)=2,K4-H4-I4,IF(WEEKDAY($C$3)=3,K4-G4-H4,IF(WEEKDAY($C$3)=4,K4-F4-G4,IF(WEEKDAY($C$3)=5,K4-E4-F4,IF(WEEKDAY($C$3)=6,K4-D4-E4,IF(WEEKDAY($C$3)=7,K4-C4-D4,"Err")))))))</f>
        <v>14</v>
      </c>
      <c r="K4" s="21">
        <f t="shared" ref="K4:K27" si="1">SUM(C4:I4)</f>
        <v>23</v>
      </c>
      <c r="V4" s="15">
        <f>IF($C$39=$V$3,$C4,IF($D$39=$V$3,$D4,IF($E$39=$V$3,$E4,IF($F$39=$V$3,$F4,IF($G$39=$V$3,$G4,IF($H$39=$V$3,$H4,IF($I$39=$V$3,$I4,FALSE)))))))</f>
        <v>1</v>
      </c>
      <c r="W4" s="15">
        <f t="shared" ref="W4:W27" si="2">IF($C$39=$W$3,$C4,IF($D$39=$W$3,$D4,IF($E$39=$W$3,$E4,IF($F$39=$W$3,$F4,IF($G$39=$W$3,$G4,IF($H$39=$W$3,$H4,IF($I$39=$W$3,$I4,FALSE)))))))</f>
        <v>6</v>
      </c>
      <c r="X4" s="6">
        <f>C3</f>
        <v>43720</v>
      </c>
      <c r="Y4" s="6">
        <f t="shared" ref="Y4:AH4" si="3">D3</f>
        <v>43721</v>
      </c>
      <c r="Z4" s="6">
        <f t="shared" si="3"/>
        <v>43722</v>
      </c>
      <c r="AA4" s="6">
        <f t="shared" si="3"/>
        <v>43723</v>
      </c>
      <c r="AB4" s="6">
        <f t="shared" si="3"/>
        <v>43724</v>
      </c>
      <c r="AC4" s="6">
        <f t="shared" si="3"/>
        <v>43725</v>
      </c>
      <c r="AD4" s="6">
        <f t="shared" si="3"/>
        <v>43726</v>
      </c>
      <c r="AE4" s="6" t="str">
        <f t="shared" si="3"/>
        <v>Total 5 J</v>
      </c>
      <c r="AF4" s="6" t="str">
        <f t="shared" si="3"/>
        <v>Total 7 J</v>
      </c>
      <c r="AG4" s="6">
        <f t="shared" si="3"/>
        <v>0</v>
      </c>
      <c r="AH4" s="6">
        <f t="shared" si="3"/>
        <v>0</v>
      </c>
      <c r="AI4" s="5"/>
      <c r="AJ4" s="5"/>
    </row>
    <row r="5" spans="1:36" x14ac:dyDescent="0.25">
      <c r="B5" s="16" t="s">
        <v>22</v>
      </c>
      <c r="C5" s="22">
        <f>'DebitVL sens 1'!C5+'DebitPL sens 1'!C5</f>
        <v>6</v>
      </c>
      <c r="D5" s="23">
        <f>'DebitVL sens 1'!D5+'DebitPL sens 1'!D5</f>
        <v>3</v>
      </c>
      <c r="E5" s="23">
        <f>'DebitVL sens 1'!E5+'DebitPL sens 1'!E5</f>
        <v>7</v>
      </c>
      <c r="F5" s="23">
        <f>'DebitVL sens 1'!F5+'DebitPL sens 1'!F5</f>
        <v>1</v>
      </c>
      <c r="G5" s="23">
        <f>'DebitVL sens 1'!G5+'DebitPL sens 1'!G5</f>
        <v>1</v>
      </c>
      <c r="H5" s="23">
        <f>'DebitVL sens 1'!H5+'DebitPL sens 1'!H5</f>
        <v>3</v>
      </c>
      <c r="I5" s="24">
        <f>'DebitVL sens 1'!I5+'DebitPL sens 1'!I5</f>
        <v>1</v>
      </c>
      <c r="J5" s="20">
        <f t="shared" si="0"/>
        <v>14</v>
      </c>
      <c r="K5" s="21">
        <f t="shared" si="1"/>
        <v>22</v>
      </c>
      <c r="V5" s="15">
        <f t="shared" ref="V5:V27" si="4">IF($C$39=$V$3,C5,IF($D$39=$V$3,D5,IF($E$39=$V$3,E5,IF($F$39=$V$3,F5,IF($G$39=$V$3,G5,IF($H$39=$V$3,H5,IF($I$39=$V$3,I5,FALSE)))))))</f>
        <v>3</v>
      </c>
      <c r="W5" s="15">
        <f t="shared" si="2"/>
        <v>1</v>
      </c>
      <c r="X5" s="6">
        <f>'VITESSETV Sens 1'!X5</f>
        <v>0</v>
      </c>
      <c r="Y5" s="5">
        <f>'VITESSETV Sens 1'!Y5</f>
        <v>0</v>
      </c>
      <c r="Z5" s="5">
        <f>'VITESSETV Sens 1'!Z5</f>
        <v>0</v>
      </c>
      <c r="AA5" s="5">
        <f>'VITESSETV Sens 1'!AA5</f>
        <v>0</v>
      </c>
      <c r="AB5" s="5">
        <f>'VITESSETV Sens 1'!AB5</f>
        <v>0</v>
      </c>
      <c r="AC5" s="5">
        <f>'VITESSETV Sens 1'!AC5</f>
        <v>36610</v>
      </c>
      <c r="AD5" s="5">
        <f>'VITESSETV Sens 1'!AD5</f>
        <v>0</v>
      </c>
      <c r="AE5" s="5">
        <f>'VITESSETV Sens 1'!AE5</f>
        <v>0</v>
      </c>
      <c r="AF5" s="5">
        <f>'VITESSETV Sens 1'!AF5</f>
        <v>0</v>
      </c>
      <c r="AG5" s="5">
        <f>'VITESSETV Sens 1'!AG5</f>
        <v>0</v>
      </c>
      <c r="AH5" s="5">
        <f>'VITESSETV Sens 1'!AH5</f>
        <v>0</v>
      </c>
      <c r="AI5" s="5"/>
      <c r="AJ5" s="5"/>
    </row>
    <row r="6" spans="1:36" x14ac:dyDescent="0.25">
      <c r="B6" s="16" t="s">
        <v>23</v>
      </c>
      <c r="C6" s="22">
        <f>'DebitVL sens 1'!C6+'DebitPL sens 1'!C6</f>
        <v>1</v>
      </c>
      <c r="D6" s="23">
        <f>'DebitVL sens 1'!D6+'DebitPL sens 1'!D6</f>
        <v>0</v>
      </c>
      <c r="E6" s="23">
        <f>'DebitVL sens 1'!E6+'DebitPL sens 1'!E6</f>
        <v>5</v>
      </c>
      <c r="F6" s="23">
        <f>'DebitVL sens 1'!F6+'DebitPL sens 1'!F6</f>
        <v>2</v>
      </c>
      <c r="G6" s="23">
        <f>'DebitVL sens 1'!G6+'DebitPL sens 1'!G6</f>
        <v>0</v>
      </c>
      <c r="H6" s="23">
        <f>'DebitVL sens 1'!H6+'DebitPL sens 1'!H6</f>
        <v>1</v>
      </c>
      <c r="I6" s="24">
        <f>'DebitVL sens 1'!I6+'DebitPL sens 1'!I6</f>
        <v>4</v>
      </c>
      <c r="J6" s="20">
        <f t="shared" si="0"/>
        <v>6</v>
      </c>
      <c r="K6" s="21">
        <f t="shared" si="1"/>
        <v>13</v>
      </c>
      <c r="V6" s="15">
        <f t="shared" si="4"/>
        <v>0</v>
      </c>
      <c r="W6" s="15">
        <f t="shared" si="2"/>
        <v>2</v>
      </c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x14ac:dyDescent="0.25">
      <c r="B7" s="16" t="s">
        <v>24</v>
      </c>
      <c r="C7" s="22">
        <f>'DebitVL sens 1'!C7+'DebitPL sens 1'!C7</f>
        <v>5</v>
      </c>
      <c r="D7" s="23">
        <f>'DebitVL sens 1'!D7+'DebitPL sens 1'!D7</f>
        <v>3</v>
      </c>
      <c r="E7" s="23">
        <f>'DebitVL sens 1'!E7+'DebitPL sens 1'!E7</f>
        <v>3</v>
      </c>
      <c r="F7" s="23">
        <f>'DebitVL sens 1'!F7+'DebitPL sens 1'!F7</f>
        <v>1</v>
      </c>
      <c r="G7" s="23">
        <f>'DebitVL sens 1'!G7+'DebitPL sens 1'!G7</f>
        <v>1</v>
      </c>
      <c r="H7" s="23">
        <f>'DebitVL sens 1'!H7+'DebitPL sens 1'!H7</f>
        <v>2</v>
      </c>
      <c r="I7" s="24">
        <f>'DebitVL sens 1'!I7+'DebitPL sens 1'!I7</f>
        <v>3</v>
      </c>
      <c r="J7" s="20">
        <f t="shared" si="0"/>
        <v>14</v>
      </c>
      <c r="K7" s="21">
        <f t="shared" si="1"/>
        <v>18</v>
      </c>
      <c r="V7" s="15">
        <f t="shared" si="4"/>
        <v>3</v>
      </c>
      <c r="W7" s="15">
        <f t="shared" si="2"/>
        <v>1</v>
      </c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x14ac:dyDescent="0.25">
      <c r="B8" s="16" t="s">
        <v>25</v>
      </c>
      <c r="C8" s="22">
        <f>'DebitVL sens 1'!C8+'DebitPL sens 1'!C8</f>
        <v>24</v>
      </c>
      <c r="D8" s="23">
        <f>'DebitVL sens 1'!D8+'DebitPL sens 1'!D8</f>
        <v>29</v>
      </c>
      <c r="E8" s="23">
        <f>'DebitVL sens 1'!E8+'DebitPL sens 1'!E8</f>
        <v>8</v>
      </c>
      <c r="F8" s="23">
        <f>'DebitVL sens 1'!F8+'DebitPL sens 1'!F8</f>
        <v>3</v>
      </c>
      <c r="G8" s="23">
        <f>'DebitVL sens 1'!G8+'DebitPL sens 1'!G8</f>
        <v>14</v>
      </c>
      <c r="H8" s="23">
        <f>'DebitVL sens 1'!H8+'DebitPL sens 1'!H8</f>
        <v>23</v>
      </c>
      <c r="I8" s="24">
        <f>'DebitVL sens 1'!I8+'DebitPL sens 1'!I8</f>
        <v>26</v>
      </c>
      <c r="J8" s="20">
        <f t="shared" si="0"/>
        <v>116</v>
      </c>
      <c r="K8" s="21">
        <f t="shared" si="1"/>
        <v>127</v>
      </c>
      <c r="V8" s="15">
        <f t="shared" si="4"/>
        <v>29</v>
      </c>
      <c r="W8" s="15">
        <f t="shared" si="2"/>
        <v>3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</row>
    <row r="9" spans="1:36" x14ac:dyDescent="0.25">
      <c r="B9" s="16" t="s">
        <v>26</v>
      </c>
      <c r="C9" s="22">
        <f>'DebitVL sens 1'!C9+'DebitPL sens 1'!C9</f>
        <v>10</v>
      </c>
      <c r="D9" s="23">
        <f>'DebitVL sens 1'!D9+'DebitPL sens 1'!D9</f>
        <v>16</v>
      </c>
      <c r="E9" s="23">
        <f>'DebitVL sens 1'!E9+'DebitPL sens 1'!E9</f>
        <v>13</v>
      </c>
      <c r="F9" s="23">
        <f>'DebitVL sens 1'!F9+'DebitPL sens 1'!F9</f>
        <v>2</v>
      </c>
      <c r="G9" s="23">
        <f>'DebitVL sens 1'!G9+'DebitPL sens 1'!G9</f>
        <v>18</v>
      </c>
      <c r="H9" s="23">
        <f>'DebitVL sens 1'!H9+'DebitPL sens 1'!H9</f>
        <v>15</v>
      </c>
      <c r="I9" s="24">
        <f>'DebitVL sens 1'!I9+'DebitPL sens 1'!I9</f>
        <v>22</v>
      </c>
      <c r="J9" s="20">
        <f t="shared" si="0"/>
        <v>81</v>
      </c>
      <c r="K9" s="21">
        <f t="shared" si="1"/>
        <v>96</v>
      </c>
      <c r="V9" s="15">
        <f t="shared" si="4"/>
        <v>16</v>
      </c>
      <c r="W9" s="15">
        <f t="shared" si="2"/>
        <v>2</v>
      </c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</row>
    <row r="10" spans="1:36" x14ac:dyDescent="0.25">
      <c r="B10" s="16" t="s">
        <v>27</v>
      </c>
      <c r="C10" s="22">
        <f>'DebitVL sens 1'!C10+'DebitPL sens 1'!C10</f>
        <v>31</v>
      </c>
      <c r="D10" s="23">
        <f>'DebitVL sens 1'!D10+'DebitPL sens 1'!D10</f>
        <v>24</v>
      </c>
      <c r="E10" s="23">
        <f>'DebitVL sens 1'!E10+'DebitPL sens 1'!E10</f>
        <v>3</v>
      </c>
      <c r="F10" s="23">
        <f>'DebitVL sens 1'!F10+'DebitPL sens 1'!F10</f>
        <v>3</v>
      </c>
      <c r="G10" s="23">
        <f>'DebitVL sens 1'!G10+'DebitPL sens 1'!G10</f>
        <v>22</v>
      </c>
      <c r="H10" s="23">
        <f>'DebitVL sens 1'!H10+'DebitPL sens 1'!H10</f>
        <v>17</v>
      </c>
      <c r="I10" s="24">
        <f>'DebitVL sens 1'!I10+'DebitPL sens 1'!I10</f>
        <v>18</v>
      </c>
      <c r="J10" s="20">
        <f t="shared" si="0"/>
        <v>112</v>
      </c>
      <c r="K10" s="21">
        <f t="shared" si="1"/>
        <v>118</v>
      </c>
      <c r="V10" s="15">
        <f t="shared" si="4"/>
        <v>24</v>
      </c>
      <c r="W10" s="15">
        <f t="shared" si="2"/>
        <v>3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</row>
    <row r="11" spans="1:36" x14ac:dyDescent="0.25">
      <c r="B11" s="16" t="s">
        <v>28</v>
      </c>
      <c r="C11" s="22">
        <f>'DebitVL sens 1'!C11+'DebitPL sens 1'!C11</f>
        <v>71</v>
      </c>
      <c r="D11" s="23">
        <f>'DebitVL sens 1'!D11+'DebitPL sens 1'!D11</f>
        <v>51</v>
      </c>
      <c r="E11" s="23">
        <f>'DebitVL sens 1'!E11+'DebitPL sens 1'!E11</f>
        <v>10</v>
      </c>
      <c r="F11" s="23">
        <f>'DebitVL sens 1'!F11+'DebitPL sens 1'!F11</f>
        <v>5</v>
      </c>
      <c r="G11" s="23">
        <f>'DebitVL sens 1'!G11+'DebitPL sens 1'!G11</f>
        <v>59</v>
      </c>
      <c r="H11" s="23">
        <f>'DebitVL sens 1'!H11+'DebitPL sens 1'!H11</f>
        <v>58</v>
      </c>
      <c r="I11" s="24">
        <f>'DebitVL sens 1'!I11+'DebitPL sens 1'!I11</f>
        <v>56</v>
      </c>
      <c r="J11" s="20">
        <f t="shared" si="0"/>
        <v>295</v>
      </c>
      <c r="K11" s="21">
        <f t="shared" si="1"/>
        <v>310</v>
      </c>
      <c r="V11" s="15">
        <f t="shared" si="4"/>
        <v>51</v>
      </c>
      <c r="W11" s="15">
        <f t="shared" si="2"/>
        <v>5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</row>
    <row r="12" spans="1:36" s="7" customFormat="1" ht="13.2" x14ac:dyDescent="0.25">
      <c r="A12" s="3"/>
      <c r="B12" s="16" t="s">
        <v>29</v>
      </c>
      <c r="C12" s="22">
        <f>'DebitVL sens 1'!C12+'DebitPL sens 1'!C12</f>
        <v>84</v>
      </c>
      <c r="D12" s="23">
        <f>'DebitVL sens 1'!D12+'DebitPL sens 1'!D12</f>
        <v>62</v>
      </c>
      <c r="E12" s="23">
        <f>'DebitVL sens 1'!E12+'DebitPL sens 1'!E12</f>
        <v>14</v>
      </c>
      <c r="F12" s="23">
        <f>'DebitVL sens 1'!F12+'DebitPL sens 1'!F12</f>
        <v>9</v>
      </c>
      <c r="G12" s="23">
        <f>'DebitVL sens 1'!G12+'DebitPL sens 1'!G12</f>
        <v>66</v>
      </c>
      <c r="H12" s="23">
        <f>'DebitVL sens 1'!H12+'DebitPL sens 1'!H12</f>
        <v>75</v>
      </c>
      <c r="I12" s="24">
        <f>'DebitVL sens 1'!I12+'DebitPL sens 1'!I12</f>
        <v>55</v>
      </c>
      <c r="J12" s="20">
        <f t="shared" si="0"/>
        <v>342</v>
      </c>
      <c r="K12" s="21">
        <f t="shared" si="1"/>
        <v>365</v>
      </c>
      <c r="L12" s="4"/>
      <c r="M12" s="4"/>
      <c r="V12" s="15">
        <f t="shared" si="4"/>
        <v>62</v>
      </c>
      <c r="W12" s="15">
        <f t="shared" si="2"/>
        <v>9</v>
      </c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36" x14ac:dyDescent="0.25">
      <c r="B13" s="16" t="s">
        <v>30</v>
      </c>
      <c r="C13" s="22">
        <f>'DebitVL sens 1'!C13+'DebitPL sens 1'!C13</f>
        <v>46</v>
      </c>
      <c r="D13" s="23">
        <f>'DebitVL sens 1'!D13+'DebitPL sens 1'!D13</f>
        <v>51</v>
      </c>
      <c r="E13" s="23">
        <f>'DebitVL sens 1'!E13+'DebitPL sens 1'!E13</f>
        <v>23</v>
      </c>
      <c r="F13" s="23">
        <f>'DebitVL sens 1'!F13+'DebitPL sens 1'!F13</f>
        <v>11</v>
      </c>
      <c r="G13" s="23">
        <f>'DebitVL sens 1'!G13+'DebitPL sens 1'!G13</f>
        <v>48</v>
      </c>
      <c r="H13" s="23">
        <f>'DebitVL sens 1'!H13+'DebitPL sens 1'!H13</f>
        <v>47</v>
      </c>
      <c r="I13" s="24">
        <f>'DebitVL sens 1'!I13+'DebitPL sens 1'!I13</f>
        <v>44</v>
      </c>
      <c r="J13" s="20">
        <f t="shared" si="0"/>
        <v>236</v>
      </c>
      <c r="K13" s="21">
        <f t="shared" si="1"/>
        <v>270</v>
      </c>
      <c r="V13" s="15">
        <f t="shared" si="4"/>
        <v>51</v>
      </c>
      <c r="W13" s="15">
        <f t="shared" si="2"/>
        <v>11</v>
      </c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</row>
    <row r="14" spans="1:36" x14ac:dyDescent="0.25">
      <c r="B14" s="16" t="s">
        <v>31</v>
      </c>
      <c r="C14" s="22">
        <f>'DebitVL sens 1'!C14+'DebitPL sens 1'!C14</f>
        <v>64</v>
      </c>
      <c r="D14" s="23">
        <f>'DebitVL sens 1'!D14+'DebitPL sens 1'!D14</f>
        <v>60</v>
      </c>
      <c r="E14" s="23">
        <f>'DebitVL sens 1'!E14+'DebitPL sens 1'!E14</f>
        <v>30</v>
      </c>
      <c r="F14" s="23">
        <f>'DebitVL sens 1'!F14+'DebitPL sens 1'!F14</f>
        <v>15</v>
      </c>
      <c r="G14" s="23">
        <f>'DebitVL sens 1'!G14+'DebitPL sens 1'!G14</f>
        <v>54</v>
      </c>
      <c r="H14" s="23">
        <f>'DebitVL sens 1'!H14+'DebitPL sens 1'!H14</f>
        <v>49</v>
      </c>
      <c r="I14" s="24">
        <f>'DebitVL sens 1'!I14+'DebitPL sens 1'!I14</f>
        <v>54</v>
      </c>
      <c r="J14" s="20">
        <f t="shared" si="0"/>
        <v>281</v>
      </c>
      <c r="K14" s="21">
        <f t="shared" si="1"/>
        <v>326</v>
      </c>
      <c r="V14" s="15">
        <f t="shared" si="4"/>
        <v>60</v>
      </c>
      <c r="W14" s="15">
        <f t="shared" si="2"/>
        <v>15</v>
      </c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</row>
    <row r="15" spans="1:36" x14ac:dyDescent="0.25">
      <c r="B15" s="16" t="s">
        <v>32</v>
      </c>
      <c r="C15" s="22">
        <f>'DebitVL sens 1'!C15+'DebitPL sens 1'!C15</f>
        <v>51</v>
      </c>
      <c r="D15" s="23">
        <f>'DebitVL sens 1'!D15+'DebitPL sens 1'!D15</f>
        <v>51</v>
      </c>
      <c r="E15" s="23">
        <f>'DebitVL sens 1'!E15+'DebitPL sens 1'!E15</f>
        <v>18</v>
      </c>
      <c r="F15" s="23">
        <f>'DebitVL sens 1'!F15+'DebitPL sens 1'!F15</f>
        <v>15</v>
      </c>
      <c r="G15" s="23">
        <f>'DebitVL sens 1'!G15+'DebitPL sens 1'!G15</f>
        <v>52</v>
      </c>
      <c r="H15" s="23">
        <f>'DebitVL sens 1'!H15+'DebitPL sens 1'!H15</f>
        <v>45</v>
      </c>
      <c r="I15" s="24">
        <f>'DebitVL sens 1'!I15+'DebitPL sens 1'!I15</f>
        <v>52</v>
      </c>
      <c r="J15" s="20">
        <f t="shared" si="0"/>
        <v>251</v>
      </c>
      <c r="K15" s="21">
        <f t="shared" si="1"/>
        <v>284</v>
      </c>
      <c r="V15" s="15">
        <f t="shared" si="4"/>
        <v>51</v>
      </c>
      <c r="W15" s="15">
        <f t="shared" si="2"/>
        <v>15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</row>
    <row r="16" spans="1:36" x14ac:dyDescent="0.25">
      <c r="B16" s="16" t="s">
        <v>33</v>
      </c>
      <c r="C16" s="22">
        <f>'DebitVL sens 1'!C16+'DebitPL sens 1'!C16</f>
        <v>50</v>
      </c>
      <c r="D16" s="23">
        <f>'DebitVL sens 1'!D16+'DebitPL sens 1'!D16</f>
        <v>54</v>
      </c>
      <c r="E16" s="23">
        <f>'DebitVL sens 1'!E16+'DebitPL sens 1'!E16</f>
        <v>34</v>
      </c>
      <c r="F16" s="23">
        <f>'DebitVL sens 1'!F16+'DebitPL sens 1'!F16</f>
        <v>11</v>
      </c>
      <c r="G16" s="23">
        <f>'DebitVL sens 1'!G16+'DebitPL sens 1'!G16</f>
        <v>53</v>
      </c>
      <c r="H16" s="23">
        <f>'DebitVL sens 1'!H16+'DebitPL sens 1'!H16</f>
        <v>52</v>
      </c>
      <c r="I16" s="24">
        <f>'DebitVL sens 1'!I16+'DebitPL sens 1'!I16</f>
        <v>51</v>
      </c>
      <c r="J16" s="20">
        <f t="shared" si="0"/>
        <v>260</v>
      </c>
      <c r="K16" s="21">
        <f t="shared" si="1"/>
        <v>305</v>
      </c>
      <c r="V16" s="15">
        <f t="shared" si="4"/>
        <v>54</v>
      </c>
      <c r="W16" s="15">
        <f t="shared" si="2"/>
        <v>11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</row>
    <row r="17" spans="1:36" x14ac:dyDescent="0.25">
      <c r="B17" s="16" t="s">
        <v>34</v>
      </c>
      <c r="C17" s="22">
        <f>'DebitVL sens 1'!C17+'DebitPL sens 1'!C17</f>
        <v>60</v>
      </c>
      <c r="D17" s="23">
        <f>'DebitVL sens 1'!D17+'DebitPL sens 1'!D17</f>
        <v>71</v>
      </c>
      <c r="E17" s="23">
        <f>'DebitVL sens 1'!E17+'DebitPL sens 1'!E17</f>
        <v>23</v>
      </c>
      <c r="F17" s="23">
        <f>'DebitVL sens 1'!F17+'DebitPL sens 1'!F17</f>
        <v>17</v>
      </c>
      <c r="G17" s="23">
        <f>'DebitVL sens 1'!G17+'DebitPL sens 1'!G17</f>
        <v>49</v>
      </c>
      <c r="H17" s="23">
        <f>'DebitVL sens 1'!H17+'DebitPL sens 1'!H17</f>
        <v>46</v>
      </c>
      <c r="I17" s="24">
        <f>'DebitVL sens 1'!I17+'DebitPL sens 1'!I17</f>
        <v>46</v>
      </c>
      <c r="J17" s="20">
        <f t="shared" si="0"/>
        <v>272</v>
      </c>
      <c r="K17" s="21">
        <f t="shared" si="1"/>
        <v>312</v>
      </c>
      <c r="V17" s="15">
        <f t="shared" si="4"/>
        <v>71</v>
      </c>
      <c r="W17" s="15">
        <f t="shared" si="2"/>
        <v>17</v>
      </c>
      <c r="Y17" s="86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</row>
    <row r="18" spans="1:36" x14ac:dyDescent="0.25">
      <c r="B18" s="16" t="s">
        <v>35</v>
      </c>
      <c r="C18" s="22">
        <f>'DebitVL sens 1'!C18+'DebitPL sens 1'!C18</f>
        <v>51</v>
      </c>
      <c r="D18" s="23">
        <f>'DebitVL sens 1'!D18+'DebitPL sens 1'!D18</f>
        <v>55</v>
      </c>
      <c r="E18" s="23">
        <f>'DebitVL sens 1'!E18+'DebitPL sens 1'!E18</f>
        <v>28</v>
      </c>
      <c r="F18" s="23">
        <f>'DebitVL sens 1'!F18+'DebitPL sens 1'!F18</f>
        <v>13</v>
      </c>
      <c r="G18" s="23">
        <f>'DebitVL sens 1'!G18+'DebitPL sens 1'!G18</f>
        <v>30</v>
      </c>
      <c r="H18" s="23">
        <f>'DebitVL sens 1'!H18+'DebitPL sens 1'!H18</f>
        <v>35</v>
      </c>
      <c r="I18" s="24">
        <f>'DebitVL sens 1'!I18+'DebitPL sens 1'!I18</f>
        <v>49</v>
      </c>
      <c r="J18" s="20">
        <f t="shared" si="0"/>
        <v>220</v>
      </c>
      <c r="K18" s="21">
        <f t="shared" si="1"/>
        <v>261</v>
      </c>
      <c r="V18" s="15">
        <f t="shared" si="4"/>
        <v>55</v>
      </c>
      <c r="W18" s="15">
        <f t="shared" si="2"/>
        <v>13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</row>
    <row r="19" spans="1:36" x14ac:dyDescent="0.25">
      <c r="B19" s="16" t="s">
        <v>36</v>
      </c>
      <c r="C19" s="22">
        <f>'DebitVL sens 1'!C19+'DebitPL sens 1'!C19</f>
        <v>45</v>
      </c>
      <c r="D19" s="23">
        <f>'DebitVL sens 1'!D19+'DebitPL sens 1'!D19</f>
        <v>51</v>
      </c>
      <c r="E19" s="23">
        <f>'DebitVL sens 1'!E19+'DebitPL sens 1'!E19</f>
        <v>20</v>
      </c>
      <c r="F19" s="23">
        <f>'DebitVL sens 1'!F19+'DebitPL sens 1'!F19</f>
        <v>16</v>
      </c>
      <c r="G19" s="23">
        <f>'DebitVL sens 1'!G19+'DebitPL sens 1'!G19</f>
        <v>49</v>
      </c>
      <c r="H19" s="23">
        <f>'DebitVL sens 1'!H19+'DebitPL sens 1'!H19</f>
        <v>44</v>
      </c>
      <c r="I19" s="24">
        <f>'DebitVL sens 1'!I19+'DebitPL sens 1'!I19</f>
        <v>54</v>
      </c>
      <c r="J19" s="20">
        <f t="shared" si="0"/>
        <v>243</v>
      </c>
      <c r="K19" s="21">
        <f t="shared" si="1"/>
        <v>279</v>
      </c>
      <c r="V19" s="15">
        <f t="shared" si="4"/>
        <v>51</v>
      </c>
      <c r="W19" s="15">
        <f t="shared" si="2"/>
        <v>16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B20" s="16" t="s">
        <v>37</v>
      </c>
      <c r="C20" s="22">
        <f>'DebitVL sens 1'!C20+'DebitPL sens 1'!C20</f>
        <v>70</v>
      </c>
      <c r="D20" s="23">
        <f>'DebitVL sens 1'!D20+'DebitPL sens 1'!D20</f>
        <v>61</v>
      </c>
      <c r="E20" s="23">
        <f>'DebitVL sens 1'!E20+'DebitPL sens 1'!E20</f>
        <v>17</v>
      </c>
      <c r="F20" s="23">
        <f>'DebitVL sens 1'!F20+'DebitPL sens 1'!F20</f>
        <v>17</v>
      </c>
      <c r="G20" s="23">
        <f>'DebitVL sens 1'!G20+'DebitPL sens 1'!G20</f>
        <v>50</v>
      </c>
      <c r="H20" s="23">
        <f>'DebitVL sens 1'!H20+'DebitPL sens 1'!H20</f>
        <v>55</v>
      </c>
      <c r="I20" s="24">
        <f>'DebitVL sens 1'!I20+'DebitPL sens 1'!I20</f>
        <v>64</v>
      </c>
      <c r="J20" s="20">
        <f t="shared" si="0"/>
        <v>300</v>
      </c>
      <c r="K20" s="21">
        <f t="shared" si="1"/>
        <v>334</v>
      </c>
      <c r="V20" s="15">
        <f t="shared" si="4"/>
        <v>61</v>
      </c>
      <c r="W20" s="15">
        <f t="shared" si="2"/>
        <v>17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</row>
    <row r="21" spans="1:36" x14ac:dyDescent="0.25">
      <c r="B21" s="16" t="s">
        <v>38</v>
      </c>
      <c r="C21" s="22">
        <f>'DebitVL sens 1'!C21+'DebitPL sens 1'!C21</f>
        <v>51</v>
      </c>
      <c r="D21" s="23">
        <f>'DebitVL sens 1'!D21+'DebitPL sens 1'!D21</f>
        <v>66</v>
      </c>
      <c r="E21" s="23">
        <f>'DebitVL sens 1'!E21+'DebitPL sens 1'!E21</f>
        <v>28</v>
      </c>
      <c r="F21" s="23">
        <f>'DebitVL sens 1'!F21+'DebitPL sens 1'!F21</f>
        <v>36</v>
      </c>
      <c r="G21" s="23">
        <f>'DebitVL sens 1'!G21+'DebitPL sens 1'!G21</f>
        <v>58</v>
      </c>
      <c r="H21" s="23">
        <f>'DebitVL sens 1'!H21+'DebitPL sens 1'!H21</f>
        <v>59</v>
      </c>
      <c r="I21" s="24">
        <f>'DebitVL sens 1'!I21+'DebitPL sens 1'!I21</f>
        <v>58</v>
      </c>
      <c r="J21" s="20">
        <f t="shared" si="0"/>
        <v>292</v>
      </c>
      <c r="K21" s="21">
        <f t="shared" si="1"/>
        <v>356</v>
      </c>
      <c r="V21" s="15">
        <f t="shared" si="4"/>
        <v>66</v>
      </c>
      <c r="W21" s="15">
        <f t="shared" si="2"/>
        <v>36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</row>
    <row r="22" spans="1:36" x14ac:dyDescent="0.25">
      <c r="B22" s="16" t="s">
        <v>39</v>
      </c>
      <c r="C22" s="22">
        <f>'DebitVL sens 1'!C22+'DebitPL sens 1'!C22</f>
        <v>27</v>
      </c>
      <c r="D22" s="23">
        <f>'DebitVL sens 1'!D22+'DebitPL sens 1'!D22</f>
        <v>40</v>
      </c>
      <c r="E22" s="23">
        <f>'DebitVL sens 1'!E22+'DebitPL sens 1'!E22</f>
        <v>37</v>
      </c>
      <c r="F22" s="23">
        <f>'DebitVL sens 1'!F22+'DebitPL sens 1'!F22</f>
        <v>23</v>
      </c>
      <c r="G22" s="23">
        <f>'DebitVL sens 1'!G22+'DebitPL sens 1'!G22</f>
        <v>50</v>
      </c>
      <c r="H22" s="23">
        <f>'DebitVL sens 1'!H22+'DebitPL sens 1'!H22</f>
        <v>53</v>
      </c>
      <c r="I22" s="24">
        <f>'DebitVL sens 1'!I22+'DebitPL sens 1'!I22</f>
        <v>41</v>
      </c>
      <c r="J22" s="20">
        <f t="shared" si="0"/>
        <v>211</v>
      </c>
      <c r="K22" s="21">
        <f t="shared" si="1"/>
        <v>271</v>
      </c>
      <c r="V22" s="15">
        <f t="shared" si="4"/>
        <v>40</v>
      </c>
      <c r="W22" s="15">
        <f t="shared" si="2"/>
        <v>23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</row>
    <row r="23" spans="1:36" x14ac:dyDescent="0.25">
      <c r="B23" s="16" t="s">
        <v>40</v>
      </c>
      <c r="C23" s="22">
        <f>'DebitVL sens 1'!C23+'DebitPL sens 1'!C23</f>
        <v>28</v>
      </c>
      <c r="D23" s="23">
        <f>'DebitVL sens 1'!D23+'DebitPL sens 1'!D23</f>
        <v>30</v>
      </c>
      <c r="E23" s="23">
        <f>'DebitVL sens 1'!E23+'DebitPL sens 1'!E23</f>
        <v>25</v>
      </c>
      <c r="F23" s="23">
        <f>'DebitVL sens 1'!F23+'DebitPL sens 1'!F23</f>
        <v>11</v>
      </c>
      <c r="G23" s="23">
        <f>'DebitVL sens 1'!G23+'DebitPL sens 1'!G23</f>
        <v>29</v>
      </c>
      <c r="H23" s="23">
        <f>'DebitVL sens 1'!H23+'DebitPL sens 1'!H23</f>
        <v>23</v>
      </c>
      <c r="I23" s="24">
        <f>'DebitVL sens 1'!I23+'DebitPL sens 1'!I23</f>
        <v>34</v>
      </c>
      <c r="J23" s="20">
        <f t="shared" si="0"/>
        <v>144</v>
      </c>
      <c r="K23" s="21">
        <f t="shared" si="1"/>
        <v>180</v>
      </c>
      <c r="V23" s="15">
        <f t="shared" si="4"/>
        <v>30</v>
      </c>
      <c r="W23" s="15">
        <f t="shared" si="2"/>
        <v>11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</row>
    <row r="24" spans="1:36" x14ac:dyDescent="0.25">
      <c r="B24" s="16" t="s">
        <v>41</v>
      </c>
      <c r="C24" s="22">
        <f>'DebitVL sens 1'!C24+'DebitPL sens 1'!C24</f>
        <v>21</v>
      </c>
      <c r="D24" s="23">
        <f>'DebitVL sens 1'!D24+'DebitPL sens 1'!D24</f>
        <v>19</v>
      </c>
      <c r="E24" s="23">
        <f>'DebitVL sens 1'!E24+'DebitPL sens 1'!E24</f>
        <v>17</v>
      </c>
      <c r="F24" s="23">
        <f>'DebitVL sens 1'!F24+'DebitPL sens 1'!F24</f>
        <v>8</v>
      </c>
      <c r="G24" s="23">
        <f>'DebitVL sens 1'!G24+'DebitPL sens 1'!G24</f>
        <v>17</v>
      </c>
      <c r="H24" s="23">
        <f>'DebitVL sens 1'!H24+'DebitPL sens 1'!H24</f>
        <v>21</v>
      </c>
      <c r="I24" s="24">
        <f>'DebitVL sens 1'!I24+'DebitPL sens 1'!I24</f>
        <v>18</v>
      </c>
      <c r="J24" s="20">
        <f t="shared" si="0"/>
        <v>96</v>
      </c>
      <c r="K24" s="21">
        <f t="shared" si="1"/>
        <v>121</v>
      </c>
      <c r="V24" s="15">
        <f t="shared" si="4"/>
        <v>19</v>
      </c>
      <c r="W24" s="15">
        <f t="shared" si="2"/>
        <v>8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</row>
    <row r="25" spans="1:36" x14ac:dyDescent="0.25">
      <c r="B25" s="16" t="s">
        <v>42</v>
      </c>
      <c r="C25" s="22">
        <f>'DebitVL sens 1'!C25+'DebitPL sens 1'!C25</f>
        <v>9</v>
      </c>
      <c r="D25" s="23">
        <f>'DebitVL sens 1'!D25+'DebitPL sens 1'!D25</f>
        <v>13</v>
      </c>
      <c r="E25" s="23">
        <f>'DebitVL sens 1'!E25+'DebitPL sens 1'!E25</f>
        <v>10</v>
      </c>
      <c r="F25" s="23">
        <f>'DebitVL sens 1'!F25+'DebitPL sens 1'!F25</f>
        <v>7</v>
      </c>
      <c r="G25" s="23">
        <f>'DebitVL sens 1'!G25+'DebitPL sens 1'!G25</f>
        <v>4</v>
      </c>
      <c r="H25" s="23">
        <f>'DebitVL sens 1'!H25+'DebitPL sens 1'!H25</f>
        <v>10</v>
      </c>
      <c r="I25" s="24">
        <f>'DebitVL sens 1'!I25+'DebitPL sens 1'!I25</f>
        <v>7</v>
      </c>
      <c r="J25" s="20">
        <f t="shared" si="0"/>
        <v>43</v>
      </c>
      <c r="K25" s="21">
        <f t="shared" si="1"/>
        <v>60</v>
      </c>
      <c r="V25" s="15">
        <f t="shared" si="4"/>
        <v>13</v>
      </c>
      <c r="W25" s="15">
        <f t="shared" si="2"/>
        <v>7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</row>
    <row r="26" spans="1:36" s="84" customFormat="1" ht="12.75" customHeight="1" x14ac:dyDescent="0.25">
      <c r="A26" s="75"/>
      <c r="B26" s="76" t="s">
        <v>43</v>
      </c>
      <c r="C26" s="77">
        <f>'DebitVL sens 1'!C26+'DebitPL sens 1'!C26</f>
        <v>11</v>
      </c>
      <c r="D26" s="78">
        <f>'DebitVL sens 1'!D26+'DebitPL sens 1'!D26</f>
        <v>8</v>
      </c>
      <c r="E26" s="78">
        <f>'DebitVL sens 1'!E26+'DebitPL sens 1'!E26</f>
        <v>7</v>
      </c>
      <c r="F26" s="78">
        <f>'DebitVL sens 1'!F26+'DebitPL sens 1'!F26</f>
        <v>6</v>
      </c>
      <c r="G26" s="78">
        <f>'DebitVL sens 1'!G26+'DebitPL sens 1'!G26</f>
        <v>8</v>
      </c>
      <c r="H26" s="78">
        <f>'DebitVL sens 1'!H26+'DebitPL sens 1'!H26</f>
        <v>9</v>
      </c>
      <c r="I26" s="79">
        <f>'DebitVL sens 1'!I26+'DebitPL sens 1'!I26</f>
        <v>10</v>
      </c>
      <c r="J26" s="80">
        <f t="shared" si="0"/>
        <v>46</v>
      </c>
      <c r="K26" s="81">
        <f t="shared" si="1"/>
        <v>59</v>
      </c>
      <c r="L26" s="4"/>
      <c r="M26" s="4"/>
      <c r="V26" s="82">
        <f t="shared" si="4"/>
        <v>8</v>
      </c>
      <c r="W26" s="82">
        <f t="shared" si="2"/>
        <v>6</v>
      </c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</row>
    <row r="27" spans="1:36" ht="12.75" customHeight="1" thickBot="1" x14ac:dyDescent="0.3">
      <c r="B27" s="85" t="s">
        <v>44</v>
      </c>
      <c r="C27" s="26">
        <f>'DebitVL sens 1'!C27+'DebitPL sens 1'!C27</f>
        <v>7</v>
      </c>
      <c r="D27" s="27">
        <f>'DebitVL sens 1'!D27+'DebitPL sens 1'!D27</f>
        <v>13</v>
      </c>
      <c r="E27" s="27">
        <f>'DebitVL sens 1'!E27+'DebitPL sens 1'!E27</f>
        <v>4</v>
      </c>
      <c r="F27" s="27">
        <f>'DebitVL sens 1'!F27+'DebitPL sens 1'!F27</f>
        <v>1</v>
      </c>
      <c r="G27" s="27">
        <f>'DebitVL sens 1'!G27+'DebitPL sens 1'!G27</f>
        <v>6</v>
      </c>
      <c r="H27" s="27">
        <f>'DebitVL sens 1'!H27+'DebitPL sens 1'!H27</f>
        <v>1</v>
      </c>
      <c r="I27" s="28">
        <f>'DebitVL sens 1'!I27+'DebitPL sens 1'!I27</f>
        <v>0</v>
      </c>
      <c r="J27" s="29">
        <f t="shared" si="0"/>
        <v>27</v>
      </c>
      <c r="K27" s="30">
        <f t="shared" si="1"/>
        <v>32</v>
      </c>
      <c r="V27" s="15">
        <f t="shared" si="4"/>
        <v>13</v>
      </c>
      <c r="W27" s="15">
        <f t="shared" si="2"/>
        <v>1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</row>
    <row r="28" spans="1:36" ht="13.2" thickTop="1" x14ac:dyDescent="0.25">
      <c r="B28" s="31"/>
      <c r="C28" s="31"/>
      <c r="D28" s="31"/>
      <c r="E28" s="31"/>
      <c r="F28" s="31"/>
      <c r="G28" s="31"/>
      <c r="H28" s="31"/>
      <c r="I28" s="31"/>
      <c r="J28" s="32"/>
      <c r="K28" s="32"/>
      <c r="V28" s="33">
        <f>IF($C$39=$V$3,X4,IF($D$39=$V$3,Y4,IF($E$39=$V$3,Z4,IF($F$39=$V$3,AA4,IF($G$39=$V$3,AB4,IF($H$39=$V$3,AC4,IF($I$39=$V$3,AD4,FALSE)))))))</f>
        <v>43721</v>
      </c>
      <c r="W28" s="33">
        <f>IF($C$39=$W$3,X4,IF($D$39=$W$3,Y4,IF($E$39=$W$3,Z4,IF($F$39=$W$3,AA4,IF($G$39=$W$3,AB4,IF($H$39=$W$3,AC4,IF($I$39=$W$3,AD4,FALSE)))))))</f>
        <v>43723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</row>
    <row r="29" spans="1:36" ht="15.6" x14ac:dyDescent="0.3">
      <c r="B29" s="34" t="s">
        <v>45</v>
      </c>
      <c r="C29" s="31"/>
      <c r="D29" s="31"/>
      <c r="E29" s="31"/>
      <c r="F29" s="31"/>
      <c r="G29" s="31"/>
      <c r="H29" s="31"/>
      <c r="I29" s="31"/>
      <c r="J29" s="31"/>
      <c r="K29" s="31"/>
      <c r="V29" s="4"/>
      <c r="W29" s="4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</row>
    <row r="30" spans="1:36" ht="13.2" thickBot="1" x14ac:dyDescent="0.3">
      <c r="B30" s="31"/>
      <c r="C30" s="31"/>
      <c r="D30" s="31"/>
      <c r="E30" s="31"/>
      <c r="F30" s="31"/>
      <c r="G30" s="31"/>
      <c r="H30" s="31"/>
      <c r="I30" s="31"/>
      <c r="J30" s="31"/>
      <c r="K30" s="31"/>
      <c r="V30" s="4"/>
      <c r="W30" s="4">
        <v>2</v>
      </c>
      <c r="X30" s="86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</row>
    <row r="31" spans="1:36" ht="13.8" thickTop="1" thickBot="1" x14ac:dyDescent="0.3">
      <c r="B31" s="31"/>
      <c r="C31" s="35">
        <f t="shared" ref="C31:I31" si="5">C3</f>
        <v>43720</v>
      </c>
      <c r="D31" s="12">
        <f t="shared" si="5"/>
        <v>43721</v>
      </c>
      <c r="E31" s="12">
        <f t="shared" si="5"/>
        <v>43722</v>
      </c>
      <c r="F31" s="12">
        <f t="shared" si="5"/>
        <v>43723</v>
      </c>
      <c r="G31" s="12">
        <f t="shared" si="5"/>
        <v>43724</v>
      </c>
      <c r="H31" s="12">
        <f t="shared" si="5"/>
        <v>43725</v>
      </c>
      <c r="I31" s="36">
        <f t="shared" si="5"/>
        <v>43726</v>
      </c>
      <c r="J31" s="37" t="s">
        <v>46</v>
      </c>
      <c r="K31" s="38" t="s">
        <v>47</v>
      </c>
      <c r="V31" s="4"/>
      <c r="W31" s="4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</row>
    <row r="32" spans="1:36" ht="13.2" thickTop="1" x14ac:dyDescent="0.25">
      <c r="B32" s="39" t="s">
        <v>161</v>
      </c>
      <c r="C32" s="294">
        <f t="shared" ref="C32:I32" si="6">SUM(C10:C25)</f>
        <v>759</v>
      </c>
      <c r="D32" s="294">
        <f t="shared" si="6"/>
        <v>759</v>
      </c>
      <c r="E32" s="294">
        <f t="shared" si="6"/>
        <v>337</v>
      </c>
      <c r="F32" s="294">
        <f t="shared" si="6"/>
        <v>217</v>
      </c>
      <c r="G32" s="294">
        <f t="shared" si="6"/>
        <v>690</v>
      </c>
      <c r="H32" s="294">
        <f t="shared" si="6"/>
        <v>689</v>
      </c>
      <c r="I32" s="294">
        <f t="shared" si="6"/>
        <v>701</v>
      </c>
      <c r="J32" s="40"/>
      <c r="K32" s="40"/>
      <c r="V32" s="4"/>
      <c r="W32" s="4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</row>
    <row r="33" spans="2:36" x14ac:dyDescent="0.25">
      <c r="B33" s="16" t="s">
        <v>48</v>
      </c>
      <c r="C33" s="41">
        <f t="shared" ref="C33:I33" si="7">C39-C32</f>
        <v>65</v>
      </c>
      <c r="D33" s="41">
        <f t="shared" si="7"/>
        <v>73</v>
      </c>
      <c r="E33" s="41">
        <f t="shared" si="7"/>
        <v>50</v>
      </c>
      <c r="F33" s="41">
        <f t="shared" si="7"/>
        <v>22</v>
      </c>
      <c r="G33" s="41">
        <f t="shared" si="7"/>
        <v>52</v>
      </c>
      <c r="H33" s="41">
        <f t="shared" si="7"/>
        <v>56</v>
      </c>
      <c r="I33" s="41">
        <f t="shared" si="7"/>
        <v>72</v>
      </c>
      <c r="J33" s="42">
        <f>SUM(J4:J27)</f>
        <v>3916</v>
      </c>
      <c r="K33" s="42">
        <f>SUM(C39:I39)-J33</f>
        <v>626</v>
      </c>
      <c r="V33" s="4"/>
      <c r="W33" s="4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</row>
    <row r="34" spans="2:36" ht="11.25" customHeight="1" x14ac:dyDescent="0.25">
      <c r="B34" s="16" t="s">
        <v>49</v>
      </c>
      <c r="C34" s="43">
        <f t="shared" ref="C34:I34" si="8">SUM(C4:C27)/24</f>
        <v>34.333333333333336</v>
      </c>
      <c r="D34" s="43">
        <f t="shared" si="8"/>
        <v>34.666666666666664</v>
      </c>
      <c r="E34" s="43">
        <f t="shared" si="8"/>
        <v>16.125</v>
      </c>
      <c r="F34" s="43">
        <f t="shared" si="8"/>
        <v>9.9583333333333339</v>
      </c>
      <c r="G34" s="43">
        <f t="shared" si="8"/>
        <v>30.916666666666668</v>
      </c>
      <c r="H34" s="43">
        <f t="shared" si="8"/>
        <v>31.041666666666668</v>
      </c>
      <c r="I34" s="44">
        <f t="shared" si="8"/>
        <v>32.208333333333336</v>
      </c>
      <c r="J34" s="42"/>
      <c r="K34" s="42"/>
      <c r="V34" s="4"/>
      <c r="W34" s="4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</row>
    <row r="35" spans="2:36" x14ac:dyDescent="0.25">
      <c r="B35" s="16" t="s">
        <v>50</v>
      </c>
      <c r="C35" s="41">
        <f t="shared" ref="C35:I35" si="9">MIN(C4:C27)</f>
        <v>1</v>
      </c>
      <c r="D35" s="41">
        <f t="shared" si="9"/>
        <v>0</v>
      </c>
      <c r="E35" s="41">
        <f t="shared" si="9"/>
        <v>3</v>
      </c>
      <c r="F35" s="41">
        <f t="shared" si="9"/>
        <v>1</v>
      </c>
      <c r="G35" s="41">
        <f t="shared" si="9"/>
        <v>0</v>
      </c>
      <c r="H35" s="41">
        <f t="shared" si="9"/>
        <v>1</v>
      </c>
      <c r="I35" s="21">
        <f t="shared" si="9"/>
        <v>0</v>
      </c>
      <c r="J35" s="45">
        <f>J33/J39</f>
        <v>0.86217525319242627</v>
      </c>
      <c r="K35" s="45">
        <f>K33/J39</f>
        <v>0.13782474680757376</v>
      </c>
      <c r="V35" s="4"/>
      <c r="W35" s="4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2:36" ht="13.2" thickBot="1" x14ac:dyDescent="0.3">
      <c r="B36" s="16" t="s">
        <v>51</v>
      </c>
      <c r="C36" s="41">
        <f t="shared" ref="C36:I36" si="10">MAX(C4:C27)</f>
        <v>84</v>
      </c>
      <c r="D36" s="41">
        <f t="shared" si="10"/>
        <v>71</v>
      </c>
      <c r="E36" s="41">
        <f t="shared" si="10"/>
        <v>37</v>
      </c>
      <c r="F36" s="41">
        <f t="shared" si="10"/>
        <v>36</v>
      </c>
      <c r="G36" s="41">
        <f t="shared" si="10"/>
        <v>66</v>
      </c>
      <c r="H36" s="41">
        <f t="shared" si="10"/>
        <v>75</v>
      </c>
      <c r="I36" s="21">
        <f t="shared" si="10"/>
        <v>64</v>
      </c>
      <c r="J36" s="46"/>
      <c r="K36" s="47"/>
      <c r="V36" s="4"/>
      <c r="W36" s="4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</row>
    <row r="37" spans="2:36" ht="13.8" thickTop="1" thickBot="1" x14ac:dyDescent="0.3">
      <c r="B37" s="16" t="s">
        <v>52</v>
      </c>
      <c r="C37" s="41">
        <f t="shared" ref="C37:I37" si="11">C12</f>
        <v>84</v>
      </c>
      <c r="D37" s="41">
        <f t="shared" si="11"/>
        <v>62</v>
      </c>
      <c r="E37" s="41">
        <f t="shared" si="11"/>
        <v>14</v>
      </c>
      <c r="F37" s="41">
        <f t="shared" si="11"/>
        <v>9</v>
      </c>
      <c r="G37" s="41">
        <f t="shared" si="11"/>
        <v>66</v>
      </c>
      <c r="H37" s="41">
        <f t="shared" si="11"/>
        <v>75</v>
      </c>
      <c r="I37" s="21">
        <f t="shared" si="11"/>
        <v>55</v>
      </c>
      <c r="J37" s="48" t="s">
        <v>53</v>
      </c>
      <c r="K37" s="49"/>
      <c r="V37" s="4"/>
      <c r="W37" s="4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</row>
    <row r="38" spans="2:36" ht="13.8" thickTop="1" thickBot="1" x14ac:dyDescent="0.3">
      <c r="B38" s="16" t="s">
        <v>54</v>
      </c>
      <c r="C38" s="41">
        <f t="shared" ref="C38:I38" si="12">C21</f>
        <v>51</v>
      </c>
      <c r="D38" s="41">
        <f t="shared" si="12"/>
        <v>66</v>
      </c>
      <c r="E38" s="41">
        <f t="shared" si="12"/>
        <v>28</v>
      </c>
      <c r="F38" s="41">
        <f t="shared" si="12"/>
        <v>36</v>
      </c>
      <c r="G38" s="41">
        <f t="shared" si="12"/>
        <v>58</v>
      </c>
      <c r="H38" s="41">
        <f t="shared" si="12"/>
        <v>59</v>
      </c>
      <c r="I38" s="21">
        <f t="shared" si="12"/>
        <v>58</v>
      </c>
      <c r="J38" s="50"/>
      <c r="K38" s="51"/>
      <c r="V38" s="4"/>
      <c r="W38" s="4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</row>
    <row r="39" spans="2:36" ht="14.4" thickTop="1" thickBot="1" x14ac:dyDescent="0.3">
      <c r="B39" s="52" t="s">
        <v>55</v>
      </c>
      <c r="C39" s="53">
        <f t="shared" ref="C39:I39" si="13">SUM(C4:C27)</f>
        <v>824</v>
      </c>
      <c r="D39" s="53">
        <f t="shared" si="13"/>
        <v>832</v>
      </c>
      <c r="E39" s="53">
        <f t="shared" si="13"/>
        <v>387</v>
      </c>
      <c r="F39" s="53">
        <f t="shared" si="13"/>
        <v>239</v>
      </c>
      <c r="G39" s="53">
        <f t="shared" si="13"/>
        <v>742</v>
      </c>
      <c r="H39" s="53">
        <f t="shared" si="13"/>
        <v>745</v>
      </c>
      <c r="I39" s="54">
        <f t="shared" si="13"/>
        <v>773</v>
      </c>
      <c r="J39" s="55">
        <f>SUM(C39:I39)</f>
        <v>4542</v>
      </c>
      <c r="K39" s="56"/>
      <c r="V39" s="4"/>
      <c r="W39" s="4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</row>
    <row r="40" spans="2:36" ht="13.2" thickTop="1" x14ac:dyDescent="0.25">
      <c r="V40" s="4"/>
      <c r="W40" s="4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</row>
    <row r="41" spans="2:36" x14ac:dyDescent="0.25">
      <c r="V41" s="4"/>
      <c r="W41" s="4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</row>
    <row r="42" spans="2:36" x14ac:dyDescent="0.25">
      <c r="V42" s="4"/>
      <c r="W42" s="4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</row>
    <row r="43" spans="2:36" x14ac:dyDescent="0.25">
      <c r="V43" s="4"/>
      <c r="W43" s="4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</row>
    <row r="44" spans="2:36" x14ac:dyDescent="0.25">
      <c r="V44" s="4"/>
      <c r="W44" s="4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</row>
    <row r="45" spans="2:36" x14ac:dyDescent="0.25">
      <c r="V45" s="4"/>
      <c r="W45" s="4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2:36" x14ac:dyDescent="0.25">
      <c r="V46" s="4"/>
      <c r="W46" s="4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</row>
    <row r="47" spans="2:36" x14ac:dyDescent="0.25">
      <c r="V47" s="4"/>
      <c r="W47" s="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</row>
    <row r="48" spans="2:36" x14ac:dyDescent="0.25">
      <c r="V48" s="4"/>
      <c r="W48" s="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</row>
    <row r="49" spans="1:36" x14ac:dyDescent="0.25">
      <c r="V49" s="4"/>
      <c r="W49" s="4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</row>
    <row r="50" spans="1:36" x14ac:dyDescent="0.25">
      <c r="V50" s="4"/>
      <c r="W50" s="4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x14ac:dyDescent="0.25">
      <c r="V51" s="4"/>
      <c r="W51" s="4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x14ac:dyDescent="0.25">
      <c r="V52" s="4"/>
      <c r="W52" s="4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</row>
    <row r="53" spans="1:36" x14ac:dyDescent="0.25">
      <c r="V53" s="4"/>
      <c r="W53" s="4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x14ac:dyDescent="0.25">
      <c r="V54" s="4"/>
      <c r="W54" s="4">
        <v>3</v>
      </c>
      <c r="X54" s="86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x14ac:dyDescent="0.25">
      <c r="V55" s="4"/>
      <c r="W55" s="4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x14ac:dyDescent="0.25">
      <c r="V56" s="4"/>
      <c r="W56" s="4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ht="13.8" x14ac:dyDescent="0.25">
      <c r="B57" s="57" t="s">
        <v>56</v>
      </c>
      <c r="V57" s="4"/>
      <c r="W57" s="4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13.8" x14ac:dyDescent="0.25">
      <c r="B58" s="57"/>
      <c r="V58" s="4"/>
      <c r="W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x14ac:dyDescent="0.25">
      <c r="V59" s="4"/>
      <c r="W59" s="4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x14ac:dyDescent="0.25">
      <c r="V60" s="4"/>
      <c r="W60" s="4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s="9" customFormat="1" ht="32.4" x14ac:dyDescent="0.5500000000000000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4"/>
      <c r="M61" s="4"/>
      <c r="V61" s="4"/>
      <c r="W61" s="4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x14ac:dyDescent="0.25">
      <c r="V62" s="4"/>
      <c r="W62" s="4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x14ac:dyDescent="0.25">
      <c r="V63" s="4"/>
      <c r="W63" s="4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x14ac:dyDescent="0.25">
      <c r="V64" s="4"/>
      <c r="W64" s="4"/>
      <c r="X64" s="87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2:36" x14ac:dyDescent="0.25">
      <c r="V65" s="4"/>
      <c r="W65" s="4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x14ac:dyDescent="0.25">
      <c r="V66" s="4"/>
      <c r="W66" s="4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2:36" x14ac:dyDescent="0.25">
      <c r="V67" s="4"/>
      <c r="W67" s="4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2:36" x14ac:dyDescent="0.25">
      <c r="V68" s="4"/>
      <c r="W68" s="4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2:36" x14ac:dyDescent="0.25">
      <c r="V69" s="4"/>
      <c r="W69" s="4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36" x14ac:dyDescent="0.25">
      <c r="V70" s="4"/>
      <c r="W70" s="4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2:36" x14ac:dyDescent="0.25">
      <c r="V71" s="4"/>
      <c r="W71" s="4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2:36" ht="8.25" customHeight="1" x14ac:dyDescent="0.25">
      <c r="V72" s="4"/>
      <c r="W72" s="4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2:36" ht="0.75" customHeight="1" x14ac:dyDescent="0.25">
      <c r="V73" s="4"/>
      <c r="W73" s="4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2:36" ht="4.5" hidden="1" customHeight="1" x14ac:dyDescent="0.25">
      <c r="V74" s="4"/>
      <c r="W74" s="4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3.8" x14ac:dyDescent="0.25">
      <c r="B75" s="57" t="s">
        <v>57</v>
      </c>
      <c r="C75" s="5"/>
      <c r="D75" s="5"/>
      <c r="E75" s="363">
        <f>V28</f>
        <v>43721</v>
      </c>
      <c r="F75" s="363"/>
      <c r="G75" s="363"/>
      <c r="H75" s="58"/>
      <c r="I75" s="59">
        <f>V3</f>
        <v>832</v>
      </c>
      <c r="J75" s="59" t="s">
        <v>58</v>
      </c>
      <c r="V75" s="4"/>
      <c r="W75" s="4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2:36" x14ac:dyDescent="0.25">
      <c r="V76" s="4"/>
      <c r="W76" s="4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36" x14ac:dyDescent="0.25">
      <c r="V77" s="4"/>
      <c r="W77" s="4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2:36" x14ac:dyDescent="0.25">
      <c r="V78" s="4"/>
      <c r="W78" s="4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2:36" x14ac:dyDescent="0.25">
      <c r="V79" s="4"/>
      <c r="W79" s="4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2:36" x14ac:dyDescent="0.25">
      <c r="V80" s="4"/>
      <c r="W80" s="4">
        <v>4</v>
      </c>
      <c r="X80" s="86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2:36" x14ac:dyDescent="0.25">
      <c r="V81" s="4"/>
      <c r="W81" s="4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2:36" x14ac:dyDescent="0.25">
      <c r="V82" s="4"/>
      <c r="W82" s="4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2:36" x14ac:dyDescent="0.25">
      <c r="V83" s="4"/>
      <c r="W83" s="4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2:36" x14ac:dyDescent="0.25">
      <c r="V84" s="4"/>
      <c r="W84" s="4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2:36" x14ac:dyDescent="0.25">
      <c r="V85" s="4"/>
      <c r="W85" s="4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x14ac:dyDescent="0.25">
      <c r="V86" s="4"/>
      <c r="W86" s="4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2:36" x14ac:dyDescent="0.25">
      <c r="V87" s="4"/>
      <c r="W87" s="4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2:36" x14ac:dyDescent="0.25">
      <c r="V88" s="4"/>
      <c r="W88" s="4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2:36" x14ac:dyDescent="0.25">
      <c r="V89" s="4"/>
      <c r="W89" s="4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2:36" x14ac:dyDescent="0.25">
      <c r="V90" s="4"/>
      <c r="W90" s="4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2:36" x14ac:dyDescent="0.25">
      <c r="V91" s="4"/>
      <c r="W91" s="4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2:36" x14ac:dyDescent="0.25">
      <c r="V92" s="4"/>
      <c r="W92" s="4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x14ac:dyDescent="0.25">
      <c r="V93" s="4"/>
      <c r="W93" s="4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2:36" x14ac:dyDescent="0.25">
      <c r="V94" s="4"/>
      <c r="W94" s="4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ht="13.8" x14ac:dyDescent="0.25">
      <c r="B95" s="57" t="s">
        <v>59</v>
      </c>
      <c r="E95" s="363">
        <f>W28</f>
        <v>43723</v>
      </c>
      <c r="F95" s="363"/>
      <c r="G95" s="363"/>
      <c r="H95" s="58"/>
      <c r="I95" s="59">
        <f>W3</f>
        <v>239</v>
      </c>
      <c r="J95" s="59" t="s">
        <v>58</v>
      </c>
      <c r="V95" s="4"/>
      <c r="W95" s="4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2:36" x14ac:dyDescent="0.25">
      <c r="V96" s="4"/>
      <c r="W96" s="4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22:36" x14ac:dyDescent="0.25">
      <c r="V97" s="4"/>
      <c r="W97" s="4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22:36" x14ac:dyDescent="0.25">
      <c r="V98" s="4"/>
      <c r="W98" s="4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22:36" x14ac:dyDescent="0.25">
      <c r="V99" s="4"/>
      <c r="W99" s="4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22:36" x14ac:dyDescent="0.25">
      <c r="V100" s="4"/>
      <c r="W100" s="4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22:36" x14ac:dyDescent="0.25">
      <c r="V101" s="4"/>
      <c r="W101" s="4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22:36" x14ac:dyDescent="0.25">
      <c r="V102" s="4"/>
      <c r="W102" s="4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22:36" x14ac:dyDescent="0.25">
      <c r="V103" s="4"/>
      <c r="W103" s="4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22:36" x14ac:dyDescent="0.25">
      <c r="V104" s="4"/>
      <c r="W104" s="4">
        <v>5</v>
      </c>
      <c r="X104" s="86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22:36" x14ac:dyDescent="0.25">
      <c r="V105" s="4"/>
      <c r="W105" s="4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22:36" x14ac:dyDescent="0.25">
      <c r="V106" s="4"/>
      <c r="W106" s="4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22:36" x14ac:dyDescent="0.25">
      <c r="V107" s="4"/>
      <c r="W107" s="4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22:36" ht="13.5" customHeight="1" x14ac:dyDescent="0.25">
      <c r="V108" s="4"/>
      <c r="W108" s="4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22:36" x14ac:dyDescent="0.25">
      <c r="V109" s="4"/>
      <c r="W109" s="4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22:36" x14ac:dyDescent="0.25">
      <c r="V110" s="4"/>
      <c r="W110" s="4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22:36" ht="14.25" customHeight="1" x14ac:dyDescent="0.25">
      <c r="V111" s="4"/>
      <c r="W111" s="4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22:36" x14ac:dyDescent="0.25">
      <c r="V112" s="4"/>
      <c r="W112" s="4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x14ac:dyDescent="0.25">
      <c r="V113" s="4"/>
      <c r="W113" s="4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ht="13.8" x14ac:dyDescent="0.25">
      <c r="B114" s="60" t="s">
        <v>60</v>
      </c>
      <c r="C114" s="61"/>
      <c r="D114" s="61"/>
      <c r="E114" s="61"/>
      <c r="F114" s="61"/>
      <c r="G114" s="61"/>
      <c r="H114" s="61"/>
      <c r="I114" s="61"/>
      <c r="J114" s="61"/>
      <c r="K114" s="61"/>
      <c r="V114" s="4"/>
      <c r="W114" s="4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2:36" ht="4.5" customHeight="1" x14ac:dyDescent="0.25">
      <c r="V115" s="4"/>
      <c r="W115" s="4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2:36" x14ac:dyDescent="0.25">
      <c r="V116" s="4"/>
      <c r="W116" s="4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2:36" x14ac:dyDescent="0.25">
      <c r="V117" s="4"/>
      <c r="W117" s="4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2:36" x14ac:dyDescent="0.25">
      <c r="V118" s="4"/>
      <c r="W118" s="4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2:36" x14ac:dyDescent="0.25">
      <c r="V119" s="4"/>
      <c r="W119" s="4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2:36" x14ac:dyDescent="0.25">
      <c r="V120" s="4"/>
      <c r="W120" s="4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2:36" x14ac:dyDescent="0.25">
      <c r="V121" s="4"/>
      <c r="W121" s="4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x14ac:dyDescent="0.25">
      <c r="V122" s="4"/>
      <c r="W122" s="4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2:36" x14ac:dyDescent="0.25">
      <c r="V123" s="4"/>
      <c r="W123" s="4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2:36" x14ac:dyDescent="0.25">
      <c r="V124" s="4"/>
      <c r="W124" s="4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2:36" x14ac:dyDescent="0.25">
      <c r="V125" s="4"/>
      <c r="W125" s="4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2:36" x14ac:dyDescent="0.25">
      <c r="V126" s="4"/>
      <c r="W126" s="4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2:36" x14ac:dyDescent="0.25">
      <c r="V127" s="4"/>
      <c r="W127" s="4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2:36" x14ac:dyDescent="0.25">
      <c r="V128" s="4"/>
      <c r="W128" s="4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22:36" x14ac:dyDescent="0.25">
      <c r="V129" s="4"/>
      <c r="W129" s="4">
        <v>6</v>
      </c>
      <c r="X129" s="86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22:36" x14ac:dyDescent="0.25">
      <c r="V130" s="4"/>
      <c r="W130" s="4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22:36" x14ac:dyDescent="0.25">
      <c r="V131" s="4"/>
      <c r="W131" s="4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22:36" x14ac:dyDescent="0.25">
      <c r="V132" s="4"/>
      <c r="W132" s="4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22:36" x14ac:dyDescent="0.25">
      <c r="V133" s="4"/>
      <c r="W133" s="4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22:36" x14ac:dyDescent="0.25">
      <c r="V134" s="4"/>
      <c r="W134" s="4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22:36" x14ac:dyDescent="0.25">
      <c r="V135" s="4"/>
      <c r="W135" s="4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22:36" x14ac:dyDescent="0.25">
      <c r="V136" s="4"/>
      <c r="W136" s="4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22:36" x14ac:dyDescent="0.25">
      <c r="V137" s="4"/>
      <c r="W137" s="4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22:36" x14ac:dyDescent="0.25">
      <c r="V138" s="4"/>
      <c r="W138" s="4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22:36" x14ac:dyDescent="0.25">
      <c r="V139" s="4"/>
      <c r="W139" s="4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22:36" x14ac:dyDescent="0.25">
      <c r="V140" s="4"/>
      <c r="W140" s="4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22:36" x14ac:dyDescent="0.25">
      <c r="V141" s="4"/>
      <c r="W141" s="4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22:36" x14ac:dyDescent="0.25">
      <c r="V142" s="4"/>
      <c r="W142" s="4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22:36" x14ac:dyDescent="0.25">
      <c r="V143" s="4"/>
      <c r="W143" s="4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22:36" x14ac:dyDescent="0.25">
      <c r="V144" s="4"/>
      <c r="W144" s="4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22:36" x14ac:dyDescent="0.25">
      <c r="V145" s="4"/>
      <c r="W145" s="4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22:36" x14ac:dyDescent="0.25">
      <c r="V146" s="4"/>
      <c r="W146" s="4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22:36" x14ac:dyDescent="0.25">
      <c r="V147" s="4"/>
      <c r="W147" s="4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22:36" x14ac:dyDescent="0.25">
      <c r="V148" s="4"/>
      <c r="W148" s="4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22:36" x14ac:dyDescent="0.25">
      <c r="V149" s="4"/>
      <c r="W149" s="4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22:36" x14ac:dyDescent="0.25">
      <c r="V150" s="4"/>
      <c r="W150" s="4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22:36" x14ac:dyDescent="0.25">
      <c r="V151" s="4"/>
      <c r="W151" s="4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22:36" x14ac:dyDescent="0.25">
      <c r="V152" s="4"/>
      <c r="W152" s="4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22:36" x14ac:dyDescent="0.25">
      <c r="V153" s="4"/>
      <c r="W153" s="4">
        <v>7</v>
      </c>
      <c r="X153" s="86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22:36" x14ac:dyDescent="0.25">
      <c r="V154" s="4"/>
      <c r="W154" s="4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22:36" x14ac:dyDescent="0.25">
      <c r="V155" s="4"/>
      <c r="W155" s="4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22:36" x14ac:dyDescent="0.25">
      <c r="V156" s="4"/>
      <c r="W156" s="4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22:36" x14ac:dyDescent="0.25">
      <c r="V157" s="4"/>
      <c r="W157" s="4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22:36" ht="8.25" customHeight="1" x14ac:dyDescent="0.25">
      <c r="V158" s="4"/>
      <c r="W158" s="4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22:36" x14ac:dyDescent="0.25">
      <c r="V159" s="4"/>
      <c r="W159" s="4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22:36" x14ac:dyDescent="0.25">
      <c r="V160" s="4"/>
      <c r="W160" s="4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22:36" x14ac:dyDescent="0.25">
      <c r="V161" s="4"/>
      <c r="W161" s="4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22:36" x14ac:dyDescent="0.25">
      <c r="V162" s="4"/>
      <c r="W162" s="4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22:36" x14ac:dyDescent="0.25">
      <c r="V163" s="4"/>
      <c r="W163" s="4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22:36" x14ac:dyDescent="0.25">
      <c r="V164" s="4"/>
      <c r="W164" s="4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22:36" x14ac:dyDescent="0.25">
      <c r="V165" s="4"/>
      <c r="W165" s="4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22:36" x14ac:dyDescent="0.25">
      <c r="V166" s="4"/>
      <c r="W166" s="4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22:36" x14ac:dyDescent="0.25">
      <c r="V167" s="4"/>
      <c r="W167" s="4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22:36" x14ac:dyDescent="0.25">
      <c r="V168" s="4"/>
      <c r="W168" s="4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22:36" x14ac:dyDescent="0.25">
      <c r="V169" s="4"/>
      <c r="W169" s="4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22:36" x14ac:dyDescent="0.25">
      <c r="V170" s="4"/>
      <c r="W170" s="4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22:36" x14ac:dyDescent="0.25">
      <c r="V171" s="4"/>
      <c r="W171" s="4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22:36" x14ac:dyDescent="0.25">
      <c r="V172" s="4"/>
      <c r="W172" s="4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22:36" x14ac:dyDescent="0.25">
      <c r="V173" s="4"/>
      <c r="W173" s="4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22:36" x14ac:dyDescent="0.25">
      <c r="V174" s="4"/>
      <c r="W174" s="4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22:36" x14ac:dyDescent="0.25">
      <c r="V175" s="4"/>
      <c r="W175" s="4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22:36" x14ac:dyDescent="0.25">
      <c r="V176" s="4"/>
      <c r="W176" s="4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22:36" x14ac:dyDescent="0.25">
      <c r="V177" s="4"/>
      <c r="W177" s="4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22:36" x14ac:dyDescent="0.25">
      <c r="V178" s="4"/>
      <c r="W178" s="4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22:36" x14ac:dyDescent="0.25">
      <c r="V179" s="4"/>
      <c r="W179" s="4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22:36" x14ac:dyDescent="0.25">
      <c r="V180" s="4"/>
      <c r="W180" s="4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22:36" x14ac:dyDescent="0.25">
      <c r="V181" s="4"/>
      <c r="W181" s="4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22:36" x14ac:dyDescent="0.25">
      <c r="V182" s="4"/>
      <c r="W182" s="4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22:36" x14ac:dyDescent="0.25">
      <c r="V183" s="4"/>
      <c r="W183" s="4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22:36" x14ac:dyDescent="0.25">
      <c r="V184" s="4"/>
      <c r="W184" s="4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22:36" x14ac:dyDescent="0.25">
      <c r="V185" s="4"/>
      <c r="W185" s="4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22:36" x14ac:dyDescent="0.25">
      <c r="V186" s="4"/>
      <c r="W186" s="4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22:36" x14ac:dyDescent="0.25">
      <c r="V187" s="4"/>
      <c r="W187" s="4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22:36" x14ac:dyDescent="0.25">
      <c r="V188" s="4"/>
      <c r="W188" s="4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22:36" x14ac:dyDescent="0.25">
      <c r="V189" s="4"/>
      <c r="W189" s="4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22:36" x14ac:dyDescent="0.25">
      <c r="V190" s="4"/>
      <c r="W190" s="4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22:36" x14ac:dyDescent="0.25">
      <c r="V191" s="4"/>
      <c r="W191" s="4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22:36" x14ac:dyDescent="0.25">
      <c r="V192" s="4"/>
      <c r="W192" s="4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22:36" x14ac:dyDescent="0.25">
      <c r="V193" s="4"/>
      <c r="W193" s="4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22:36" x14ac:dyDescent="0.25">
      <c r="V194" s="4"/>
      <c r="W194" s="4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22:36" x14ac:dyDescent="0.25">
      <c r="V195" s="4"/>
      <c r="W195" s="4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22:36" x14ac:dyDescent="0.25">
      <c r="V196" s="4"/>
      <c r="W196" s="4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22:36" x14ac:dyDescent="0.25">
      <c r="V197" s="4"/>
      <c r="W197" s="4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22:36" x14ac:dyDescent="0.25">
      <c r="V198" s="4"/>
      <c r="W198" s="4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22:36" x14ac:dyDescent="0.25">
      <c r="V199" s="4"/>
      <c r="W199" s="4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22:36" x14ac:dyDescent="0.25">
      <c r="V200" s="4"/>
      <c r="W200" s="4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22:36" x14ac:dyDescent="0.25">
      <c r="V201" s="4"/>
      <c r="W201" s="4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22:36" x14ac:dyDescent="0.25">
      <c r="V202" s="4"/>
      <c r="W202" s="4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22:36" x14ac:dyDescent="0.25">
      <c r="V203" s="4"/>
      <c r="W203" s="4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22:36" ht="7.5" customHeight="1" x14ac:dyDescent="0.25">
      <c r="V204" s="4"/>
      <c r="W204" s="4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22:36" ht="8.25" customHeight="1" x14ac:dyDescent="0.25">
      <c r="V205" s="4"/>
      <c r="W205" s="4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22:36" x14ac:dyDescent="0.25">
      <c r="V206" s="4"/>
      <c r="W206" s="4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22:36" x14ac:dyDescent="0.25">
      <c r="V207" s="4"/>
      <c r="W207" s="4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22:36" x14ac:dyDescent="0.25">
      <c r="V208" s="4"/>
      <c r="W208" s="4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22:36" x14ac:dyDescent="0.25">
      <c r="V209" s="4"/>
      <c r="W209" s="4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22:36" x14ac:dyDescent="0.25">
      <c r="V210" s="4"/>
      <c r="W210" s="4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22:36" x14ac:dyDescent="0.25">
      <c r="V211" s="4"/>
      <c r="W211" s="4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22:36" x14ac:dyDescent="0.25">
      <c r="V212" s="4"/>
      <c r="W212" s="4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22:36" x14ac:dyDescent="0.25">
      <c r="V213" s="4"/>
      <c r="W213" s="4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22:36" x14ac:dyDescent="0.25">
      <c r="V214" s="4"/>
      <c r="W214" s="4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22:36" x14ac:dyDescent="0.25">
      <c r="V215" s="4"/>
      <c r="W215" s="4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22:36" x14ac:dyDescent="0.25">
      <c r="V216" s="4"/>
      <c r="W216" s="4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22:36" x14ac:dyDescent="0.25">
      <c r="V217" s="4"/>
      <c r="W217" s="4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22:36" x14ac:dyDescent="0.25">
      <c r="V218" s="4"/>
      <c r="W218" s="4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22:36" x14ac:dyDescent="0.25">
      <c r="V219" s="4"/>
      <c r="W219" s="4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22:36" x14ac:dyDescent="0.25">
      <c r="V220" s="4"/>
      <c r="W220" s="4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22:36" x14ac:dyDescent="0.25">
      <c r="V221" s="4"/>
      <c r="W221" s="4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22:36" x14ac:dyDescent="0.25">
      <c r="V222" s="4"/>
      <c r="W222" s="4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22:36" x14ac:dyDescent="0.25">
      <c r="V223" s="4"/>
      <c r="W223" s="4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22:36" x14ac:dyDescent="0.25">
      <c r="V224" s="4"/>
      <c r="W224" s="4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22:36" x14ac:dyDescent="0.25">
      <c r="V225" s="4"/>
      <c r="W225" s="4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22:36" x14ac:dyDescent="0.25">
      <c r="V226" s="4"/>
      <c r="W226" s="4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22:36" x14ac:dyDescent="0.25">
      <c r="V227" s="4"/>
      <c r="W227" s="4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22:36" x14ac:dyDescent="0.25">
      <c r="V228" s="4"/>
      <c r="W228" s="4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22:36" ht="3" customHeight="1" x14ac:dyDescent="0.25">
      <c r="V229" s="4"/>
      <c r="W229" s="4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22:36" x14ac:dyDescent="0.25">
      <c r="V230" s="4"/>
      <c r="W230" s="4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22:36" x14ac:dyDescent="0.25">
      <c r="V231" s="4"/>
      <c r="W231" s="4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22:36" x14ac:dyDescent="0.25">
      <c r="V232" s="4"/>
      <c r="W232" s="4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22:36" x14ac:dyDescent="0.25">
      <c r="V233" s="4"/>
      <c r="W233" s="4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22:36" x14ac:dyDescent="0.25">
      <c r="V234" s="4"/>
      <c r="W234" s="4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22:36" x14ac:dyDescent="0.25">
      <c r="V235" s="4"/>
      <c r="W235" s="4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22:36" x14ac:dyDescent="0.25">
      <c r="V236" s="4"/>
      <c r="W236" s="4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22:36" x14ac:dyDescent="0.25">
      <c r="V237" s="4"/>
      <c r="W237" s="4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22:36" x14ac:dyDescent="0.25">
      <c r="V238" s="4"/>
      <c r="W238" s="4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22:36" x14ac:dyDescent="0.25">
      <c r="V239" s="4"/>
      <c r="W239" s="4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22:36" x14ac:dyDescent="0.25">
      <c r="V240" s="4"/>
      <c r="W240" s="4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22:36" x14ac:dyDescent="0.25">
      <c r="V241" s="4"/>
      <c r="W241" s="4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22:36" x14ac:dyDescent="0.25">
      <c r="V242" s="4"/>
      <c r="W242" s="4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22:36" x14ac:dyDescent="0.25">
      <c r="V243" s="4"/>
      <c r="W243" s="4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22:36" x14ac:dyDescent="0.25">
      <c r="V244" s="4"/>
      <c r="W244" s="4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22:36" x14ac:dyDescent="0.25">
      <c r="V245" s="4"/>
      <c r="W245" s="4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22:36" x14ac:dyDescent="0.25">
      <c r="V246" s="4"/>
      <c r="W246" s="4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22:36" x14ac:dyDescent="0.25">
      <c r="V247" s="4"/>
      <c r="W247" s="4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22:36" x14ac:dyDescent="0.25">
      <c r="V248" s="4"/>
      <c r="W248" s="4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22:36" x14ac:dyDescent="0.25">
      <c r="V249" s="4"/>
      <c r="W249" s="4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22:36" x14ac:dyDescent="0.25">
      <c r="V250" s="4"/>
      <c r="W250" s="4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22:36" x14ac:dyDescent="0.25">
      <c r="V251" s="4"/>
      <c r="W251" s="4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22:36" x14ac:dyDescent="0.25">
      <c r="V252" s="4"/>
      <c r="W252" s="4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22:36" x14ac:dyDescent="0.25">
      <c r="V253" s="4"/>
      <c r="W253" s="4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</row>
    <row r="254" spans="22:36" x14ac:dyDescent="0.25">
      <c r="V254" s="4"/>
      <c r="W254" s="4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</row>
    <row r="255" spans="22:36" x14ac:dyDescent="0.25">
      <c r="V255" s="4"/>
      <c r="W255" s="4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</row>
    <row r="256" spans="22:36" x14ac:dyDescent="0.25">
      <c r="V256" s="4"/>
      <c r="W256" s="4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</row>
    <row r="257" spans="22:36" x14ac:dyDescent="0.25">
      <c r="V257" s="4"/>
      <c r="W257" s="4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</row>
    <row r="258" spans="22:36" x14ac:dyDescent="0.25">
      <c r="V258" s="4"/>
      <c r="W258" s="4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</row>
    <row r="259" spans="22:36" x14ac:dyDescent="0.25">
      <c r="V259" s="4"/>
      <c r="W259" s="4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</row>
    <row r="260" spans="22:36" x14ac:dyDescent="0.25">
      <c r="V260" s="4"/>
      <c r="W260" s="4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</row>
    <row r="261" spans="22:36" x14ac:dyDescent="0.25">
      <c r="V261" s="4"/>
      <c r="W261" s="4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</row>
    <row r="262" spans="22:36" x14ac:dyDescent="0.25">
      <c r="V262" s="4"/>
      <c r="W262" s="4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</row>
    <row r="263" spans="22:36" ht="5.25" customHeight="1" x14ac:dyDescent="0.25">
      <c r="V263" s="4"/>
      <c r="W263" s="4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</row>
    <row r="264" spans="22:36" x14ac:dyDescent="0.25">
      <c r="V264" s="4"/>
      <c r="W264" s="4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</row>
    <row r="265" spans="22:36" x14ac:dyDescent="0.25">
      <c r="V265" s="4"/>
      <c r="W265" s="4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</row>
    <row r="266" spans="22:36" x14ac:dyDescent="0.25">
      <c r="V266" s="4"/>
      <c r="W266" s="4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</row>
    <row r="267" spans="22:36" x14ac:dyDescent="0.25">
      <c r="V267" s="4"/>
      <c r="W267" s="4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</row>
    <row r="268" spans="22:36" x14ac:dyDescent="0.25">
      <c r="V268" s="4"/>
      <c r="W268" s="4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</row>
    <row r="269" spans="22:36" x14ac:dyDescent="0.25">
      <c r="V269" s="4"/>
      <c r="W269" s="4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</row>
    <row r="270" spans="22:36" x14ac:dyDescent="0.25">
      <c r="V270" s="4"/>
      <c r="W270" s="4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</row>
    <row r="271" spans="22:36" x14ac:dyDescent="0.25">
      <c r="V271" s="4"/>
      <c r="W271" s="4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</row>
    <row r="272" spans="22:36" x14ac:dyDescent="0.25">
      <c r="V272" s="4"/>
      <c r="W272" s="4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</row>
    <row r="273" spans="22:36" x14ac:dyDescent="0.25">
      <c r="V273" s="4"/>
      <c r="W273" s="4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</row>
    <row r="274" spans="22:36" x14ac:dyDescent="0.25">
      <c r="V274" s="4"/>
      <c r="W274" s="4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</row>
    <row r="275" spans="22:36" x14ac:dyDescent="0.25">
      <c r="V275" s="4"/>
      <c r="W275" s="4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</row>
    <row r="276" spans="22:36" x14ac:dyDescent="0.25">
      <c r="V276" s="4"/>
      <c r="W276" s="4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</row>
    <row r="277" spans="22:36" x14ac:dyDescent="0.25">
      <c r="V277" s="4"/>
      <c r="W277" s="4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</row>
    <row r="278" spans="22:36" x14ac:dyDescent="0.25">
      <c r="V278" s="4"/>
      <c r="W278" s="4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</row>
    <row r="279" spans="22:36" ht="12.75" customHeight="1" x14ac:dyDescent="0.25">
      <c r="V279" s="4"/>
      <c r="W279" s="4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</row>
    <row r="280" spans="22:36" ht="12.75" customHeight="1" x14ac:dyDescent="0.25">
      <c r="V280" s="4"/>
      <c r="W280" s="4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</row>
    <row r="281" spans="22:36" ht="12.75" customHeight="1" x14ac:dyDescent="0.25">
      <c r="V281" s="4"/>
      <c r="W281" s="4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</row>
    <row r="282" spans="22:36" ht="12.75" customHeight="1" x14ac:dyDescent="0.25">
      <c r="V282" s="4"/>
      <c r="W282" s="4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</row>
    <row r="283" spans="22:36" ht="12.75" customHeight="1" x14ac:dyDescent="0.25">
      <c r="V283" s="4"/>
      <c r="W283" s="4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</row>
    <row r="284" spans="22:36" ht="12.75" customHeight="1" x14ac:dyDescent="0.25">
      <c r="V284" s="4"/>
      <c r="W284" s="4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</row>
    <row r="285" spans="22:36" ht="12.75" customHeight="1" x14ac:dyDescent="0.25">
      <c r="V285" s="4"/>
      <c r="W285" s="4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</row>
    <row r="286" spans="22:36" ht="3.75" customHeight="1" x14ac:dyDescent="0.25">
      <c r="V286" s="4"/>
      <c r="W286" s="4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</row>
    <row r="287" spans="22:36" ht="4.5" customHeight="1" x14ac:dyDescent="0.25">
      <c r="V287" s="4"/>
      <c r="W287" s="4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</row>
    <row r="288" spans="22:36" ht="12.75" customHeight="1" x14ac:dyDescent="0.25">
      <c r="V288" s="4"/>
      <c r="W288" s="4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</row>
    <row r="289" spans="22:36" ht="12.75" customHeight="1" x14ac:dyDescent="0.25">
      <c r="V289" s="4"/>
      <c r="W289" s="4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</row>
    <row r="290" spans="22:36" ht="12.75" customHeight="1" x14ac:dyDescent="0.25">
      <c r="V290" s="4"/>
      <c r="W290" s="4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</row>
    <row r="291" spans="22:36" ht="12.75" customHeight="1" x14ac:dyDescent="0.25">
      <c r="V291" s="4"/>
      <c r="W291" s="4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</row>
    <row r="292" spans="22:36" ht="12.75" customHeight="1" x14ac:dyDescent="0.25">
      <c r="V292" s="4"/>
      <c r="W292" s="4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</row>
    <row r="293" spans="22:36" ht="12.75" customHeight="1" x14ac:dyDescent="0.25">
      <c r="V293" s="4"/>
      <c r="W293" s="4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</row>
    <row r="294" spans="22:36" ht="12.75" customHeight="1" x14ac:dyDescent="0.25">
      <c r="V294" s="4"/>
      <c r="W294" s="4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</row>
    <row r="295" spans="22:36" ht="12.75" customHeight="1" x14ac:dyDescent="0.25">
      <c r="V295" s="4"/>
      <c r="W295" s="4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</row>
    <row r="296" spans="22:36" ht="12.75" customHeight="1" x14ac:dyDescent="0.25">
      <c r="V296" s="4"/>
      <c r="W296" s="4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</row>
    <row r="297" spans="22:36" ht="12.75" customHeight="1" x14ac:dyDescent="0.25">
      <c r="V297" s="4"/>
      <c r="W297" s="4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</row>
    <row r="298" spans="22:36" ht="12.75" customHeight="1" x14ac:dyDescent="0.25">
      <c r="V298" s="4"/>
      <c r="W298" s="4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</row>
    <row r="299" spans="22:36" ht="12.75" customHeight="1" x14ac:dyDescent="0.25">
      <c r="V299" s="4"/>
      <c r="W299" s="4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</row>
    <row r="300" spans="22:36" ht="12.75" customHeight="1" x14ac:dyDescent="0.25">
      <c r="V300" s="4"/>
      <c r="W300" s="4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</row>
    <row r="301" spans="22:36" ht="12.75" customHeight="1" x14ac:dyDescent="0.25">
      <c r="V301" s="4"/>
      <c r="W301" s="4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</row>
    <row r="302" spans="22:36" ht="12.75" customHeight="1" x14ac:dyDescent="0.25">
      <c r="V302" s="4"/>
      <c r="W302" s="4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</row>
    <row r="303" spans="22:36" ht="12.75" customHeight="1" x14ac:dyDescent="0.25">
      <c r="V303" s="4"/>
      <c r="W303" s="4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</row>
    <row r="304" spans="22:36" ht="12.75" customHeight="1" x14ac:dyDescent="0.25">
      <c r="V304" s="4"/>
      <c r="W304" s="4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</row>
    <row r="305" spans="22:36" ht="12.75" customHeight="1" x14ac:dyDescent="0.25">
      <c r="V305" s="4"/>
      <c r="W305" s="4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</row>
    <row r="306" spans="22:36" ht="12.75" customHeight="1" x14ac:dyDescent="0.25">
      <c r="V306" s="4"/>
      <c r="W306" s="4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</row>
    <row r="307" spans="22:36" ht="12.75" customHeight="1" x14ac:dyDescent="0.25">
      <c r="V307" s="4"/>
      <c r="W307" s="4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</row>
    <row r="308" spans="22:36" ht="12.75" customHeight="1" x14ac:dyDescent="0.25">
      <c r="V308" s="4"/>
      <c r="W308" s="4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</row>
    <row r="309" spans="22:36" ht="12.75" customHeight="1" x14ac:dyDescent="0.25">
      <c r="V309" s="4"/>
      <c r="W309" s="4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</row>
    <row r="310" spans="22:36" ht="12.75" customHeight="1" x14ac:dyDescent="0.25">
      <c r="V310" s="4"/>
      <c r="W310" s="4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</row>
    <row r="311" spans="22:36" ht="12.75" customHeight="1" x14ac:dyDescent="0.25">
      <c r="V311" s="4"/>
      <c r="W311" s="4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</row>
    <row r="312" spans="22:36" ht="12.75" customHeight="1" x14ac:dyDescent="0.25">
      <c r="V312" s="4"/>
      <c r="W312" s="4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</row>
    <row r="313" spans="22:36" ht="12.75" customHeight="1" x14ac:dyDescent="0.25">
      <c r="V313" s="4"/>
      <c r="W313" s="4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</row>
    <row r="314" spans="22:36" ht="12.75" customHeight="1" x14ac:dyDescent="0.25">
      <c r="V314" s="4"/>
      <c r="W314" s="4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</row>
    <row r="315" spans="22:36" ht="12.75" customHeight="1" x14ac:dyDescent="0.25">
      <c r="V315" s="4"/>
      <c r="W315" s="4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</row>
    <row r="316" spans="22:36" ht="12.75" customHeight="1" x14ac:dyDescent="0.25">
      <c r="V316" s="4"/>
      <c r="W316" s="4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</row>
    <row r="317" spans="22:36" ht="12.75" customHeight="1" x14ac:dyDescent="0.25">
      <c r="V317" s="4"/>
      <c r="W317" s="4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</row>
    <row r="318" spans="22:36" ht="12.75" customHeight="1" x14ac:dyDescent="0.25">
      <c r="V318" s="4"/>
      <c r="W318" s="4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</row>
    <row r="319" spans="22:36" ht="12.75" customHeight="1" x14ac:dyDescent="0.25">
      <c r="V319" s="4"/>
      <c r="W319" s="4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</row>
    <row r="320" spans="22:36" ht="12.75" customHeight="1" x14ac:dyDescent="0.25">
      <c r="V320" s="4"/>
      <c r="W320" s="4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</row>
    <row r="321" spans="22:36" ht="7.5" customHeight="1" x14ac:dyDescent="0.25">
      <c r="V321" s="4"/>
      <c r="W321" s="4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</row>
    <row r="322" spans="22:36" ht="12.75" customHeight="1" x14ac:dyDescent="0.25">
      <c r="V322" s="4"/>
      <c r="W322" s="4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</row>
    <row r="323" spans="22:36" ht="12.75" customHeight="1" x14ac:dyDescent="0.25">
      <c r="V323" s="4"/>
      <c r="W323" s="4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</row>
    <row r="324" spans="22:36" ht="12.75" customHeight="1" x14ac:dyDescent="0.25">
      <c r="V324" s="4"/>
      <c r="W324" s="4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</row>
    <row r="325" spans="22:36" ht="12.75" customHeight="1" x14ac:dyDescent="0.25">
      <c r="V325" s="4"/>
      <c r="W325" s="4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</row>
    <row r="326" spans="22:36" ht="12.75" customHeight="1" x14ac:dyDescent="0.25">
      <c r="V326" s="4"/>
      <c r="W326" s="4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</row>
    <row r="327" spans="22:36" ht="12.75" customHeight="1" x14ac:dyDescent="0.25">
      <c r="V327" s="4"/>
      <c r="W327" s="4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</row>
    <row r="328" spans="22:36" ht="12.75" customHeight="1" x14ac:dyDescent="0.25">
      <c r="V328" s="4"/>
      <c r="W328" s="4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</row>
    <row r="329" spans="22:36" ht="12.75" customHeight="1" x14ac:dyDescent="0.25">
      <c r="V329" s="4"/>
      <c r="W329" s="4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</row>
    <row r="330" spans="22:36" ht="12.75" customHeight="1" x14ac:dyDescent="0.25">
      <c r="V330" s="4"/>
      <c r="W330" s="4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</row>
    <row r="331" spans="22:36" ht="12.75" customHeight="1" x14ac:dyDescent="0.25">
      <c r="V331" s="4"/>
      <c r="W331" s="4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</row>
    <row r="332" spans="22:36" ht="12.75" customHeight="1" x14ac:dyDescent="0.25">
      <c r="V332" s="4"/>
      <c r="W332" s="4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</row>
    <row r="333" spans="22:36" ht="12.75" customHeight="1" x14ac:dyDescent="0.25">
      <c r="V333" s="4"/>
      <c r="W333" s="4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</row>
    <row r="334" spans="22:36" ht="12.75" customHeight="1" x14ac:dyDescent="0.25">
      <c r="V334" s="4"/>
      <c r="W334" s="4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</row>
    <row r="335" spans="22:36" ht="12.75" customHeight="1" x14ac:dyDescent="0.25">
      <c r="V335" s="4"/>
      <c r="W335" s="4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</row>
    <row r="336" spans="22:36" ht="12.75" customHeight="1" x14ac:dyDescent="0.25">
      <c r="V336" s="4"/>
      <c r="W336" s="4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</row>
    <row r="337" spans="22:36" ht="12.75" customHeight="1" x14ac:dyDescent="0.25">
      <c r="V337" s="4"/>
      <c r="W337" s="4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</row>
    <row r="338" spans="22:36" ht="12.75" customHeight="1" x14ac:dyDescent="0.25">
      <c r="V338" s="4"/>
      <c r="W338" s="4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</row>
    <row r="339" spans="22:36" ht="12.75" customHeight="1" x14ac:dyDescent="0.25">
      <c r="V339" s="4"/>
      <c r="W339" s="4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</row>
    <row r="340" spans="22:36" ht="12.75" customHeight="1" x14ac:dyDescent="0.25">
      <c r="V340" s="4"/>
      <c r="W340" s="4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</row>
    <row r="341" spans="22:36" ht="12.75" customHeight="1" x14ac:dyDescent="0.25">
      <c r="V341" s="4"/>
      <c r="W341" s="4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</row>
    <row r="342" spans="22:36" ht="12.75" customHeight="1" x14ac:dyDescent="0.25">
      <c r="V342" s="4"/>
      <c r="W342" s="4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</row>
    <row r="343" spans="22:36" ht="12.75" customHeight="1" x14ac:dyDescent="0.25">
      <c r="V343" s="4"/>
      <c r="W343" s="4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</row>
    <row r="344" spans="22:36" ht="12.75" customHeight="1" x14ac:dyDescent="0.25">
      <c r="V344" s="4"/>
      <c r="W344" s="4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</row>
    <row r="345" spans="22:36" ht="1.5" customHeight="1" x14ac:dyDescent="0.25">
      <c r="V345" s="4"/>
      <c r="W345" s="4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</row>
    <row r="346" spans="22:36" ht="12.75" customHeight="1" x14ac:dyDescent="0.25">
      <c r="V346" s="4"/>
      <c r="W346" s="4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</row>
    <row r="347" spans="22:36" ht="12.75" customHeight="1" x14ac:dyDescent="0.25">
      <c r="V347" s="4"/>
      <c r="W347" s="4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</row>
    <row r="348" spans="22:36" ht="12.75" customHeight="1" x14ac:dyDescent="0.25">
      <c r="V348" s="4"/>
      <c r="W348" s="4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</row>
    <row r="349" spans="22:36" ht="12.75" customHeight="1" x14ac:dyDescent="0.25">
      <c r="V349" s="4"/>
      <c r="W349" s="4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</row>
    <row r="350" spans="22:36" ht="12.75" customHeight="1" x14ac:dyDescent="0.25">
      <c r="V350" s="4"/>
      <c r="W350" s="4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</row>
    <row r="351" spans="22:36" ht="12.75" customHeight="1" x14ac:dyDescent="0.25">
      <c r="V351" s="4"/>
      <c r="W351" s="4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</row>
    <row r="352" spans="22:36" ht="12.75" customHeight="1" x14ac:dyDescent="0.25">
      <c r="V352" s="4"/>
      <c r="W352" s="4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</row>
    <row r="353" spans="22:36" ht="12.75" customHeight="1" x14ac:dyDescent="0.25">
      <c r="V353" s="4"/>
      <c r="W353" s="4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</row>
    <row r="354" spans="22:36" ht="12.75" customHeight="1" x14ac:dyDescent="0.25">
      <c r="V354" s="4"/>
      <c r="W354" s="4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</row>
    <row r="355" spans="22:36" ht="12.75" customHeight="1" x14ac:dyDescent="0.25">
      <c r="V355" s="4"/>
      <c r="W355" s="4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</row>
    <row r="356" spans="22:36" ht="12.75" customHeight="1" x14ac:dyDescent="0.25">
      <c r="V356" s="4"/>
      <c r="W356" s="4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</row>
    <row r="357" spans="22:36" ht="12.75" customHeight="1" x14ac:dyDescent="0.25">
      <c r="V357" s="4"/>
      <c r="W357" s="4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</row>
    <row r="358" spans="22:36" ht="12.75" customHeight="1" x14ac:dyDescent="0.25">
      <c r="V358" s="4"/>
      <c r="W358" s="4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</row>
    <row r="359" spans="22:36" ht="12.75" customHeight="1" x14ac:dyDescent="0.25">
      <c r="V359" s="4"/>
      <c r="W359" s="4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</row>
    <row r="360" spans="22:36" ht="12.75" customHeight="1" x14ac:dyDescent="0.25">
      <c r="V360" s="4"/>
      <c r="W360" s="4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</row>
    <row r="361" spans="22:36" ht="12.75" customHeight="1" x14ac:dyDescent="0.25">
      <c r="V361" s="4"/>
      <c r="W361" s="4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</row>
    <row r="362" spans="22:36" ht="12.75" customHeight="1" x14ac:dyDescent="0.25">
      <c r="V362" s="4"/>
      <c r="W362" s="4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</row>
    <row r="363" spans="22:36" ht="12.75" customHeight="1" x14ac:dyDescent="0.25">
      <c r="V363" s="4"/>
      <c r="W363" s="4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</row>
    <row r="364" spans="22:36" ht="12.75" customHeight="1" x14ac:dyDescent="0.25">
      <c r="V364" s="4"/>
      <c r="W364" s="4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</row>
    <row r="365" spans="22:36" ht="12.75" customHeight="1" x14ac:dyDescent="0.25">
      <c r="V365" s="4"/>
      <c r="W365" s="4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</row>
    <row r="366" spans="22:36" ht="12.75" customHeight="1" x14ac:dyDescent="0.25">
      <c r="V366" s="4"/>
      <c r="W366" s="4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</row>
    <row r="367" spans="22:36" ht="12.75" customHeight="1" x14ac:dyDescent="0.25">
      <c r="V367" s="4"/>
      <c r="W367" s="4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</row>
    <row r="368" spans="22:36" ht="12.75" customHeight="1" x14ac:dyDescent="0.25">
      <c r="V368" s="4"/>
      <c r="W368" s="4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</row>
    <row r="369" spans="22:36" ht="12.75" customHeight="1" x14ac:dyDescent="0.25">
      <c r="V369" s="4"/>
      <c r="W369" s="4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</row>
    <row r="370" spans="22:36" ht="12.75" customHeight="1" x14ac:dyDescent="0.25">
      <c r="V370" s="4"/>
      <c r="W370" s="4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</row>
    <row r="371" spans="22:36" ht="12.75" customHeight="1" x14ac:dyDescent="0.25">
      <c r="V371" s="4"/>
      <c r="W371" s="4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</row>
    <row r="372" spans="22:36" ht="12.75" customHeight="1" x14ac:dyDescent="0.25">
      <c r="V372" s="4"/>
      <c r="W372" s="4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</row>
    <row r="373" spans="22:36" ht="12.75" customHeight="1" x14ac:dyDescent="0.25">
      <c r="V373" s="4"/>
      <c r="W373" s="4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</row>
    <row r="374" spans="22:36" ht="12.75" customHeight="1" x14ac:dyDescent="0.25">
      <c r="V374" s="4"/>
      <c r="W374" s="4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</row>
    <row r="375" spans="22:36" ht="12.75" customHeight="1" x14ac:dyDescent="0.25">
      <c r="V375" s="4"/>
      <c r="W375" s="4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</row>
    <row r="376" spans="22:36" ht="12.75" customHeight="1" x14ac:dyDescent="0.25">
      <c r="V376" s="4"/>
      <c r="W376" s="4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</row>
    <row r="377" spans="22:36" ht="12.75" customHeight="1" x14ac:dyDescent="0.25">
      <c r="V377" s="4"/>
      <c r="W377" s="4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</row>
    <row r="378" spans="22:36" ht="8.25" customHeight="1" x14ac:dyDescent="0.25">
      <c r="V378" s="4"/>
      <c r="W378" s="4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</row>
    <row r="379" spans="22:36" ht="12.75" customHeight="1" x14ac:dyDescent="0.25">
      <c r="V379" s="4"/>
      <c r="W379" s="4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</row>
    <row r="380" spans="22:36" ht="12.75" customHeight="1" x14ac:dyDescent="0.25">
      <c r="V380" s="4"/>
      <c r="W380" s="4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</row>
    <row r="381" spans="22:36" ht="12.75" customHeight="1" x14ac:dyDescent="0.25">
      <c r="V381" s="4"/>
      <c r="W381" s="4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</row>
    <row r="382" spans="22:36" ht="12.75" customHeight="1" x14ac:dyDescent="0.25">
      <c r="V382" s="4"/>
      <c r="W382" s="4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</row>
    <row r="383" spans="22:36" ht="12.75" customHeight="1" x14ac:dyDescent="0.25">
      <c r="V383" s="4"/>
      <c r="W383" s="4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</row>
    <row r="384" spans="22:36" ht="12.75" customHeight="1" x14ac:dyDescent="0.25">
      <c r="V384" s="4"/>
      <c r="W384" s="4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</row>
    <row r="385" spans="22:36" ht="12.75" customHeight="1" x14ac:dyDescent="0.25">
      <c r="V385" s="4"/>
      <c r="W385" s="4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</row>
    <row r="386" spans="22:36" ht="12.75" customHeight="1" x14ac:dyDescent="0.25">
      <c r="V386" s="4"/>
      <c r="W386" s="4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</row>
    <row r="387" spans="22:36" ht="12.75" customHeight="1" x14ac:dyDescent="0.25">
      <c r="V387" s="4"/>
      <c r="W387" s="4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</row>
    <row r="388" spans="22:36" ht="12.75" customHeight="1" x14ac:dyDescent="0.25">
      <c r="V388" s="4"/>
      <c r="W388" s="4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</row>
    <row r="389" spans="22:36" ht="12.75" customHeight="1" x14ac:dyDescent="0.25">
      <c r="V389" s="4"/>
      <c r="W389" s="4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</row>
    <row r="390" spans="22:36" ht="12.75" customHeight="1" x14ac:dyDescent="0.25">
      <c r="V390" s="4"/>
      <c r="W390" s="4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</row>
    <row r="391" spans="22:36" ht="12.75" customHeight="1" x14ac:dyDescent="0.25">
      <c r="V391" s="4"/>
      <c r="W391" s="4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</row>
    <row r="392" spans="22:36" ht="12.75" customHeight="1" x14ac:dyDescent="0.25">
      <c r="V392" s="4"/>
      <c r="W392" s="4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</row>
    <row r="393" spans="22:36" ht="12.75" customHeight="1" x14ac:dyDescent="0.25">
      <c r="V393" s="4"/>
      <c r="W393" s="4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</row>
    <row r="394" spans="22:36" ht="12.75" customHeight="1" x14ac:dyDescent="0.25">
      <c r="V394" s="4"/>
      <c r="W394" s="4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</row>
    <row r="395" spans="22:36" ht="12.75" customHeight="1" x14ac:dyDescent="0.25">
      <c r="V395" s="4"/>
      <c r="W395" s="4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</row>
    <row r="396" spans="22:36" ht="12.75" customHeight="1" x14ac:dyDescent="0.25">
      <c r="V396" s="4"/>
      <c r="W396" s="4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</row>
    <row r="397" spans="22:36" ht="12.75" customHeight="1" x14ac:dyDescent="0.25">
      <c r="V397" s="4"/>
      <c r="W397" s="4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</row>
    <row r="398" spans="22:36" ht="12.75" customHeight="1" x14ac:dyDescent="0.25">
      <c r="V398" s="4"/>
      <c r="W398" s="4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</row>
    <row r="399" spans="22:36" ht="12.75" customHeight="1" x14ac:dyDescent="0.25">
      <c r="V399" s="4"/>
      <c r="W399" s="4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</row>
    <row r="400" spans="22:36" ht="12.75" customHeight="1" x14ac:dyDescent="0.25">
      <c r="V400" s="4"/>
      <c r="W400" s="4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</row>
    <row r="401" spans="22:36" ht="12.75" customHeight="1" x14ac:dyDescent="0.25">
      <c r="V401" s="4"/>
      <c r="W401" s="4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</row>
    <row r="402" spans="22:36" ht="12.75" customHeight="1" x14ac:dyDescent="0.25">
      <c r="V402" s="4"/>
      <c r="W402" s="4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</row>
    <row r="403" spans="22:36" ht="3.75" customHeight="1" x14ac:dyDescent="0.25">
      <c r="V403" s="4"/>
      <c r="W403" s="4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</row>
    <row r="404" spans="22:36" ht="12.75" customHeight="1" x14ac:dyDescent="0.25">
      <c r="V404" s="4"/>
      <c r="W404" s="4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</row>
    <row r="405" spans="22:36" ht="12.75" customHeight="1" x14ac:dyDescent="0.25">
      <c r="V405" s="4"/>
      <c r="W405" s="4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</row>
    <row r="406" spans="22:36" ht="12.75" customHeight="1" x14ac:dyDescent="0.25">
      <c r="V406" s="4"/>
      <c r="W406" s="4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</row>
    <row r="407" spans="22:36" ht="12.75" customHeight="1" x14ac:dyDescent="0.25">
      <c r="V407" s="4"/>
      <c r="W407" s="4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</row>
    <row r="408" spans="22:36" ht="12.75" customHeight="1" x14ac:dyDescent="0.25">
      <c r="V408" s="4"/>
      <c r="W408" s="4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</row>
    <row r="409" spans="22:36" ht="12.75" customHeight="1" x14ac:dyDescent="0.25">
      <c r="V409" s="4"/>
      <c r="W409" s="4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</row>
    <row r="410" spans="22:36" ht="12.75" customHeight="1" x14ac:dyDescent="0.25">
      <c r="V410" s="4"/>
      <c r="W410" s="4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</row>
    <row r="411" spans="22:36" ht="12.75" customHeight="1" x14ac:dyDescent="0.25">
      <c r="V411" s="4"/>
      <c r="W411" s="4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</row>
    <row r="412" spans="22:36" ht="12.75" customHeight="1" x14ac:dyDescent="0.25">
      <c r="V412" s="4"/>
      <c r="W412" s="4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</row>
    <row r="413" spans="22:36" ht="12.75" customHeight="1" x14ac:dyDescent="0.25">
      <c r="V413" s="4"/>
      <c r="W413" s="4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</row>
    <row r="414" spans="22:36" ht="12.75" customHeight="1" x14ac:dyDescent="0.25">
      <c r="V414" s="4"/>
      <c r="W414" s="4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</row>
    <row r="415" spans="22:36" ht="12.75" customHeight="1" x14ac:dyDescent="0.25">
      <c r="V415" s="4"/>
      <c r="W415" s="4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</row>
    <row r="416" spans="22:36" ht="12.75" customHeight="1" x14ac:dyDescent="0.25">
      <c r="V416" s="4"/>
      <c r="W416" s="4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</row>
    <row r="417" spans="22:36" ht="12.75" customHeight="1" x14ac:dyDescent="0.25">
      <c r="V417" s="4"/>
      <c r="W417" s="4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</row>
    <row r="418" spans="22:36" ht="12.75" customHeight="1" x14ac:dyDescent="0.25">
      <c r="V418" s="4"/>
      <c r="W418" s="4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</row>
    <row r="419" spans="22:36" ht="12.75" customHeight="1" x14ac:dyDescent="0.25">
      <c r="V419" s="4"/>
      <c r="W419" s="4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</row>
    <row r="420" spans="22:36" ht="12.75" customHeight="1" x14ac:dyDescent="0.25">
      <c r="V420" s="4"/>
      <c r="W420" s="4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</row>
    <row r="421" spans="22:36" ht="12.75" customHeight="1" x14ac:dyDescent="0.25">
      <c r="V421" s="4"/>
      <c r="W421" s="4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</row>
    <row r="422" spans="22:36" ht="12.75" customHeight="1" x14ac:dyDescent="0.25">
      <c r="V422" s="4"/>
      <c r="W422" s="4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</row>
    <row r="423" spans="22:36" ht="12.75" customHeight="1" x14ac:dyDescent="0.25">
      <c r="V423" s="4"/>
      <c r="W423" s="4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</row>
    <row r="424" spans="22:36" ht="12.75" customHeight="1" x14ac:dyDescent="0.25">
      <c r="V424" s="4"/>
      <c r="W424" s="4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</row>
    <row r="425" spans="22:36" ht="12.75" customHeight="1" x14ac:dyDescent="0.25">
      <c r="V425" s="4"/>
      <c r="W425" s="4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</row>
    <row r="426" spans="22:36" ht="12.75" customHeight="1" x14ac:dyDescent="0.25">
      <c r="V426" s="4"/>
      <c r="W426" s="4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</row>
    <row r="427" spans="22:36" ht="12.75" customHeight="1" x14ac:dyDescent="0.25">
      <c r="V427" s="4"/>
      <c r="W427" s="4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</row>
    <row r="428" spans="22:36" ht="12.75" customHeight="1" x14ac:dyDescent="0.25">
      <c r="V428" s="4"/>
      <c r="W428" s="4"/>
      <c r="Z428" s="5"/>
      <c r="AA428" s="5"/>
      <c r="AB428" s="5"/>
      <c r="AC428" s="5"/>
      <c r="AD428" s="5"/>
      <c r="AE428" s="5"/>
      <c r="AF428" s="5"/>
      <c r="AG428" s="5"/>
      <c r="AH428" s="5"/>
      <c r="AI428" s="5"/>
    </row>
    <row r="429" spans="22:36" ht="12.75" customHeight="1" x14ac:dyDescent="0.25">
      <c r="V429" s="4"/>
      <c r="W429" s="4"/>
      <c r="Z429" s="5"/>
      <c r="AA429" s="5"/>
      <c r="AB429" s="5"/>
      <c r="AC429" s="5"/>
      <c r="AD429" s="5"/>
      <c r="AE429" s="5"/>
      <c r="AF429" s="5"/>
      <c r="AG429" s="5"/>
      <c r="AH429" s="5"/>
      <c r="AI429" s="5"/>
    </row>
    <row r="430" spans="22:36" ht="12.75" customHeight="1" x14ac:dyDescent="0.25">
      <c r="V430" s="4"/>
      <c r="W430" s="4"/>
      <c r="Z430" s="5"/>
      <c r="AA430" s="5"/>
      <c r="AB430" s="5"/>
      <c r="AC430" s="5"/>
      <c r="AD430" s="5"/>
      <c r="AE430" s="5"/>
      <c r="AF430" s="5"/>
      <c r="AG430" s="5"/>
      <c r="AH430" s="5"/>
      <c r="AI430" s="5"/>
    </row>
    <row r="431" spans="22:36" ht="12.75" customHeight="1" x14ac:dyDescent="0.25">
      <c r="V431" s="4"/>
      <c r="W431" s="4"/>
      <c r="Z431" s="5"/>
      <c r="AA431" s="5"/>
      <c r="AB431" s="5"/>
      <c r="AC431" s="5"/>
      <c r="AD431" s="5"/>
      <c r="AE431" s="5"/>
      <c r="AF431" s="5"/>
      <c r="AG431" s="5"/>
      <c r="AH431" s="5"/>
      <c r="AI431" s="5"/>
    </row>
    <row r="432" spans="22:36" ht="12.75" customHeight="1" x14ac:dyDescent="0.25">
      <c r="V432" s="4"/>
      <c r="W432" s="4"/>
      <c r="Z432" s="5"/>
      <c r="AA432" s="5"/>
      <c r="AB432" s="5"/>
      <c r="AC432" s="5"/>
      <c r="AD432" s="5"/>
      <c r="AE432" s="5"/>
      <c r="AF432" s="5"/>
      <c r="AG432" s="5"/>
      <c r="AH432" s="5"/>
      <c r="AI432" s="5"/>
    </row>
    <row r="433" spans="22:35" ht="12.75" customHeight="1" x14ac:dyDescent="0.25">
      <c r="V433" s="4"/>
      <c r="W433" s="4"/>
      <c r="Z433" s="5"/>
      <c r="AA433" s="5"/>
      <c r="AB433" s="5"/>
      <c r="AC433" s="5"/>
      <c r="AD433" s="5"/>
      <c r="AE433" s="5"/>
      <c r="AF433" s="5"/>
      <c r="AG433" s="5"/>
      <c r="AH433" s="5"/>
      <c r="AI433" s="5"/>
    </row>
    <row r="434" spans="22:35" ht="12.75" customHeight="1" x14ac:dyDescent="0.25">
      <c r="V434" s="4"/>
      <c r="W434" s="4"/>
      <c r="Z434" s="5"/>
      <c r="AA434" s="5"/>
      <c r="AB434" s="5"/>
      <c r="AC434" s="5"/>
      <c r="AD434" s="5"/>
      <c r="AE434" s="5"/>
      <c r="AF434" s="5"/>
      <c r="AG434" s="5"/>
      <c r="AH434" s="5"/>
      <c r="AI434" s="5"/>
    </row>
    <row r="435" spans="22:35" ht="12.75" customHeight="1" x14ac:dyDescent="0.25">
      <c r="V435" s="4"/>
      <c r="W435" s="4"/>
      <c r="Z435" s="5"/>
      <c r="AA435" s="5"/>
      <c r="AB435" s="5"/>
      <c r="AC435" s="5"/>
      <c r="AD435" s="5"/>
      <c r="AE435" s="5"/>
      <c r="AF435" s="5"/>
      <c r="AG435" s="5"/>
      <c r="AH435" s="5"/>
      <c r="AI435" s="5"/>
    </row>
    <row r="436" spans="22:35" ht="7.5" customHeight="1" x14ac:dyDescent="0.25">
      <c r="V436" s="4"/>
      <c r="W436" s="4"/>
      <c r="Z436" s="5"/>
      <c r="AA436" s="5"/>
      <c r="AB436" s="5"/>
      <c r="AC436" s="5"/>
      <c r="AD436" s="5"/>
      <c r="AE436" s="5"/>
      <c r="AF436" s="5"/>
      <c r="AG436" s="5"/>
      <c r="AH436" s="5"/>
      <c r="AI436" s="5"/>
    </row>
    <row r="437" spans="22:35" ht="6.75" customHeight="1" x14ac:dyDescent="0.25">
      <c r="V437" s="4"/>
      <c r="W437" s="4"/>
      <c r="Z437" s="5"/>
      <c r="AA437" s="5"/>
      <c r="AB437" s="5"/>
      <c r="AC437" s="5"/>
      <c r="AD437" s="5"/>
      <c r="AE437" s="5"/>
      <c r="AF437" s="5"/>
      <c r="AG437" s="5"/>
      <c r="AH437" s="5"/>
      <c r="AI437" s="5"/>
    </row>
    <row r="438" spans="22:35" ht="12.75" customHeight="1" x14ac:dyDescent="0.25">
      <c r="V438" s="4"/>
      <c r="W438" s="4"/>
      <c r="Z438" s="5"/>
      <c r="AA438" s="5"/>
      <c r="AB438" s="5"/>
      <c r="AC438" s="5"/>
      <c r="AD438" s="5"/>
      <c r="AE438" s="5"/>
      <c r="AF438" s="5"/>
      <c r="AG438" s="5"/>
      <c r="AH438" s="5"/>
      <c r="AI438" s="5"/>
    </row>
    <row r="439" spans="22:35" ht="12.75" customHeight="1" x14ac:dyDescent="0.25">
      <c r="V439" s="4"/>
      <c r="W439" s="4"/>
      <c r="Z439" s="5"/>
      <c r="AA439" s="5"/>
      <c r="AB439" s="5"/>
      <c r="AC439" s="5"/>
      <c r="AD439" s="5"/>
      <c r="AE439" s="5"/>
      <c r="AF439" s="5"/>
      <c r="AG439" s="5"/>
      <c r="AH439" s="5"/>
      <c r="AI439" s="5"/>
    </row>
    <row r="440" spans="22:35" ht="12.75" customHeight="1" x14ac:dyDescent="0.25">
      <c r="V440" s="4"/>
      <c r="W440" s="4"/>
      <c r="Z440" s="5"/>
      <c r="AA440" s="5"/>
      <c r="AB440" s="5"/>
      <c r="AC440" s="5"/>
      <c r="AD440" s="5"/>
      <c r="AE440" s="5"/>
      <c r="AF440" s="5"/>
      <c r="AG440" s="5"/>
      <c r="AH440" s="5"/>
      <c r="AI440" s="5"/>
    </row>
    <row r="441" spans="22:35" ht="12.75" customHeight="1" x14ac:dyDescent="0.25">
      <c r="V441" s="4"/>
      <c r="W441" s="4"/>
      <c r="Z441" s="5"/>
      <c r="AA441" s="5"/>
      <c r="AB441" s="5"/>
      <c r="AC441" s="5"/>
      <c r="AD441" s="5"/>
      <c r="AE441" s="5"/>
      <c r="AF441" s="5"/>
      <c r="AG441" s="5"/>
      <c r="AH441" s="5"/>
      <c r="AI441" s="5"/>
    </row>
    <row r="442" spans="22:35" ht="12.75" customHeight="1" x14ac:dyDescent="0.25">
      <c r="V442" s="4"/>
      <c r="W442" s="4"/>
      <c r="Z442" s="5"/>
      <c r="AA442" s="5"/>
      <c r="AB442" s="5"/>
      <c r="AC442" s="5"/>
      <c r="AD442" s="5"/>
      <c r="AE442" s="5"/>
      <c r="AF442" s="5"/>
      <c r="AG442" s="5"/>
      <c r="AH442" s="5"/>
      <c r="AI442" s="5"/>
    </row>
    <row r="443" spans="22:35" ht="12.75" customHeight="1" x14ac:dyDescent="0.25">
      <c r="V443" s="4"/>
      <c r="W443" s="4"/>
      <c r="Z443" s="5"/>
      <c r="AA443" s="5"/>
      <c r="AB443" s="5"/>
      <c r="AC443" s="5"/>
      <c r="AD443" s="5"/>
      <c r="AE443" s="5"/>
      <c r="AF443" s="5"/>
      <c r="AG443" s="5"/>
      <c r="AH443" s="5"/>
      <c r="AI443" s="5"/>
    </row>
    <row r="444" spans="22:35" ht="12.75" customHeight="1" x14ac:dyDescent="0.25">
      <c r="V444" s="4"/>
      <c r="W444" s="4"/>
      <c r="Z444" s="5"/>
      <c r="AA444" s="5"/>
      <c r="AB444" s="5"/>
      <c r="AC444" s="5"/>
      <c r="AD444" s="5"/>
      <c r="AE444" s="5"/>
      <c r="AF444" s="5"/>
      <c r="AG444" s="5"/>
      <c r="AH444" s="5"/>
      <c r="AI444" s="5"/>
    </row>
    <row r="445" spans="22:35" ht="12.75" customHeight="1" x14ac:dyDescent="0.25">
      <c r="V445" s="4"/>
      <c r="W445" s="4"/>
      <c r="Z445" s="5"/>
      <c r="AA445" s="5"/>
      <c r="AB445" s="5"/>
      <c r="AC445" s="5"/>
      <c r="AD445" s="5"/>
      <c r="AE445" s="5"/>
      <c r="AF445" s="5"/>
      <c r="AG445" s="5"/>
      <c r="AH445" s="5"/>
      <c r="AI445" s="5"/>
    </row>
    <row r="446" spans="22:35" ht="12.75" customHeight="1" x14ac:dyDescent="0.25">
      <c r="V446" s="4"/>
      <c r="W446" s="4"/>
      <c r="Z446" s="5"/>
      <c r="AA446" s="5"/>
      <c r="AB446" s="5"/>
      <c r="AC446" s="5"/>
      <c r="AD446" s="5"/>
      <c r="AE446" s="5"/>
      <c r="AF446" s="5"/>
      <c r="AG446" s="5"/>
      <c r="AH446" s="5"/>
      <c r="AI446" s="5"/>
    </row>
    <row r="447" spans="22:35" ht="12.75" customHeight="1" x14ac:dyDescent="0.25">
      <c r="V447" s="4"/>
      <c r="W447" s="4"/>
      <c r="Z447" s="5"/>
      <c r="AA447" s="5"/>
      <c r="AB447" s="5"/>
      <c r="AC447" s="5"/>
      <c r="AD447" s="5"/>
      <c r="AE447" s="5"/>
      <c r="AF447" s="5"/>
      <c r="AG447" s="5"/>
      <c r="AH447" s="5"/>
      <c r="AI447" s="5"/>
    </row>
    <row r="448" spans="22:35" ht="12.75" customHeight="1" x14ac:dyDescent="0.25">
      <c r="V448" s="4"/>
      <c r="W448" s="4"/>
      <c r="Z448" s="5"/>
      <c r="AA448" s="5"/>
      <c r="AB448" s="5"/>
      <c r="AC448" s="5"/>
      <c r="AD448" s="5"/>
      <c r="AE448" s="5"/>
      <c r="AF448" s="5"/>
      <c r="AG448" s="5"/>
      <c r="AH448" s="5"/>
      <c r="AI448" s="5"/>
    </row>
    <row r="449" spans="22:35" ht="12.75" customHeight="1" x14ac:dyDescent="0.25">
      <c r="V449" s="4"/>
      <c r="W449" s="4"/>
      <c r="Z449" s="5"/>
      <c r="AA449" s="5"/>
      <c r="AB449" s="5"/>
      <c r="AC449" s="5"/>
      <c r="AD449" s="5"/>
      <c r="AE449" s="5"/>
      <c r="AF449" s="5"/>
      <c r="AG449" s="5"/>
      <c r="AH449" s="5"/>
      <c r="AI449" s="5"/>
    </row>
    <row r="450" spans="22:35" ht="12.75" customHeight="1" x14ac:dyDescent="0.25">
      <c r="V450" s="4"/>
      <c r="W450" s="4"/>
      <c r="Z450" s="5"/>
      <c r="AA450" s="5"/>
      <c r="AB450" s="5"/>
      <c r="AC450" s="5"/>
      <c r="AD450" s="5"/>
      <c r="AE450" s="5"/>
      <c r="AF450" s="5"/>
      <c r="AG450" s="5"/>
      <c r="AH450" s="5"/>
      <c r="AI450" s="5"/>
    </row>
    <row r="451" spans="22:35" ht="12.75" customHeight="1" x14ac:dyDescent="0.25">
      <c r="V451" s="4"/>
      <c r="W451" s="4"/>
      <c r="Z451" s="5"/>
      <c r="AA451" s="5"/>
      <c r="AB451" s="5"/>
      <c r="AC451" s="5"/>
      <c r="AD451" s="5"/>
      <c r="AE451" s="5"/>
      <c r="AF451" s="5"/>
      <c r="AG451" s="5"/>
      <c r="AH451" s="5"/>
      <c r="AI451" s="5"/>
    </row>
    <row r="452" spans="22:35" ht="12.75" customHeight="1" x14ac:dyDescent="0.25">
      <c r="V452" s="4"/>
      <c r="W452" s="4"/>
      <c r="Z452" s="5"/>
      <c r="AA452" s="5"/>
      <c r="AB452" s="5"/>
      <c r="AC452" s="5"/>
      <c r="AD452" s="5"/>
      <c r="AE452" s="5"/>
      <c r="AF452" s="5"/>
      <c r="AG452" s="5"/>
      <c r="AH452" s="5"/>
      <c r="AI452" s="5"/>
    </row>
    <row r="453" spans="22:35" ht="12.75" customHeight="1" x14ac:dyDescent="0.25">
      <c r="V453" s="4"/>
      <c r="W453" s="4"/>
      <c r="Z453" s="5"/>
      <c r="AA453" s="5"/>
      <c r="AB453" s="5"/>
      <c r="AC453" s="5"/>
      <c r="AD453" s="5"/>
      <c r="AE453" s="5"/>
      <c r="AF453" s="5"/>
      <c r="AG453" s="5"/>
      <c r="AH453" s="5"/>
      <c r="AI453" s="5"/>
    </row>
    <row r="454" spans="22:35" ht="12.75" customHeight="1" x14ac:dyDescent="0.25">
      <c r="V454" s="4"/>
      <c r="W454" s="4"/>
      <c r="Z454" s="5"/>
      <c r="AA454" s="5"/>
      <c r="AB454" s="5"/>
      <c r="AC454" s="5"/>
      <c r="AD454" s="5"/>
      <c r="AE454" s="5"/>
      <c r="AF454" s="5"/>
      <c r="AG454" s="5"/>
      <c r="AH454" s="5"/>
      <c r="AI454" s="5"/>
    </row>
    <row r="455" spans="22:35" ht="12.75" customHeight="1" x14ac:dyDescent="0.25">
      <c r="V455" s="4"/>
      <c r="W455" s="4"/>
      <c r="Z455" s="5"/>
      <c r="AA455" s="5"/>
      <c r="AB455" s="5"/>
      <c r="AC455" s="5"/>
      <c r="AD455" s="5"/>
      <c r="AE455" s="5"/>
      <c r="AF455" s="5"/>
      <c r="AG455" s="5"/>
      <c r="AH455" s="5"/>
      <c r="AI455" s="5"/>
    </row>
    <row r="456" spans="22:35" ht="12.75" customHeight="1" x14ac:dyDescent="0.25">
      <c r="V456" s="4"/>
      <c r="W456" s="4"/>
      <c r="Z456" s="5"/>
      <c r="AA456" s="5"/>
      <c r="AB456" s="5"/>
      <c r="AC456" s="5"/>
      <c r="AD456" s="5"/>
      <c r="AE456" s="5"/>
      <c r="AF456" s="5"/>
      <c r="AG456" s="5"/>
      <c r="AH456" s="5"/>
      <c r="AI456" s="5"/>
    </row>
    <row r="457" spans="22:35" ht="12.75" customHeight="1" x14ac:dyDescent="0.25">
      <c r="V457" s="4"/>
      <c r="W457" s="4"/>
      <c r="Z457" s="5"/>
      <c r="AA457" s="5"/>
      <c r="AB457" s="5"/>
      <c r="AC457" s="5"/>
      <c r="AD457" s="5"/>
      <c r="AE457" s="5"/>
      <c r="AF457" s="5"/>
      <c r="AG457" s="5"/>
      <c r="AH457" s="5"/>
      <c r="AI457" s="5"/>
    </row>
    <row r="458" spans="22:35" ht="12.75" customHeight="1" x14ac:dyDescent="0.25">
      <c r="V458" s="4"/>
      <c r="W458" s="4"/>
      <c r="Z458" s="5"/>
      <c r="AA458" s="5"/>
      <c r="AB458" s="5"/>
      <c r="AC458" s="5"/>
      <c r="AD458" s="5"/>
      <c r="AE458" s="5"/>
      <c r="AF458" s="5"/>
      <c r="AG458" s="5"/>
      <c r="AH458" s="5"/>
      <c r="AI458" s="5"/>
    </row>
    <row r="459" spans="22:35" ht="12.75" customHeight="1" x14ac:dyDescent="0.25">
      <c r="V459" s="4"/>
      <c r="W459" s="4"/>
      <c r="Z459" s="5"/>
      <c r="AA459" s="5"/>
      <c r="AB459" s="5"/>
      <c r="AC459" s="5"/>
      <c r="AD459" s="5"/>
      <c r="AE459" s="5"/>
      <c r="AF459" s="5"/>
      <c r="AG459" s="5"/>
      <c r="AH459" s="5"/>
      <c r="AI459" s="5"/>
    </row>
    <row r="460" spans="22:35" ht="9" customHeight="1" x14ac:dyDescent="0.25">
      <c r="V460" s="4"/>
      <c r="W460" s="4"/>
      <c r="Z460" s="5"/>
      <c r="AA460" s="5"/>
      <c r="AB460" s="5"/>
      <c r="AC460" s="5"/>
      <c r="AD460" s="5"/>
      <c r="AE460" s="5"/>
      <c r="AF460" s="5"/>
      <c r="AG460" s="5"/>
      <c r="AH460" s="5"/>
      <c r="AI460" s="5"/>
    </row>
    <row r="461" spans="22:35" ht="8.25" customHeight="1" x14ac:dyDescent="0.25">
      <c r="V461" s="4"/>
      <c r="W461" s="4"/>
      <c r="Z461" s="5"/>
      <c r="AA461" s="5"/>
      <c r="AB461" s="5"/>
      <c r="AC461" s="5"/>
      <c r="AD461" s="5"/>
      <c r="AE461" s="5"/>
      <c r="AF461" s="5"/>
      <c r="AG461" s="5"/>
      <c r="AH461" s="5"/>
      <c r="AI461" s="5"/>
    </row>
    <row r="462" spans="22:35" ht="12.75" customHeight="1" x14ac:dyDescent="0.25">
      <c r="V462" s="4"/>
      <c r="W462" s="4"/>
      <c r="Z462" s="5"/>
      <c r="AA462" s="5"/>
      <c r="AB462" s="5"/>
      <c r="AC462" s="5"/>
      <c r="AD462" s="5"/>
      <c r="AE462" s="5"/>
      <c r="AF462" s="5"/>
      <c r="AG462" s="5"/>
      <c r="AH462" s="5"/>
      <c r="AI462" s="5"/>
    </row>
    <row r="463" spans="22:35" ht="12.75" customHeight="1" x14ac:dyDescent="0.25">
      <c r="V463" s="4"/>
      <c r="W463" s="4"/>
      <c r="Z463" s="5"/>
      <c r="AA463" s="5"/>
      <c r="AB463" s="5"/>
      <c r="AC463" s="5"/>
      <c r="AD463" s="5"/>
      <c r="AE463" s="5"/>
      <c r="AF463" s="5"/>
      <c r="AG463" s="5"/>
      <c r="AH463" s="5"/>
      <c r="AI463" s="5"/>
    </row>
    <row r="464" spans="22:35" ht="12.75" customHeight="1" x14ac:dyDescent="0.25">
      <c r="V464" s="4"/>
      <c r="W464" s="4"/>
      <c r="Z464" s="5"/>
      <c r="AA464" s="5"/>
      <c r="AB464" s="5"/>
      <c r="AC464" s="5"/>
      <c r="AD464" s="5"/>
      <c r="AE464" s="5"/>
      <c r="AF464" s="5"/>
      <c r="AG464" s="5"/>
      <c r="AH464" s="5"/>
      <c r="AI464" s="5"/>
    </row>
    <row r="465" spans="22:35" ht="12.75" customHeight="1" x14ac:dyDescent="0.25">
      <c r="V465" s="4"/>
      <c r="W465" s="4"/>
      <c r="Z465" s="5"/>
      <c r="AA465" s="5"/>
      <c r="AB465" s="5"/>
      <c r="AC465" s="5"/>
      <c r="AD465" s="5"/>
      <c r="AE465" s="5"/>
      <c r="AF465" s="5"/>
      <c r="AG465" s="5"/>
      <c r="AH465" s="5"/>
      <c r="AI465" s="5"/>
    </row>
    <row r="466" spans="22:35" ht="12.75" customHeight="1" x14ac:dyDescent="0.25">
      <c r="V466" s="4"/>
      <c r="W466" s="4"/>
      <c r="Z466" s="5"/>
      <c r="AA466" s="5"/>
      <c r="AB466" s="5"/>
      <c r="AC466" s="5"/>
      <c r="AD466" s="5"/>
      <c r="AE466" s="5"/>
      <c r="AF466" s="5"/>
      <c r="AG466" s="5"/>
      <c r="AH466" s="5"/>
      <c r="AI466" s="5"/>
    </row>
    <row r="467" spans="22:35" ht="12.75" customHeight="1" x14ac:dyDescent="0.25">
      <c r="V467" s="4"/>
      <c r="W467" s="4"/>
      <c r="Z467" s="5"/>
      <c r="AA467" s="5"/>
      <c r="AB467" s="5"/>
      <c r="AC467" s="5"/>
      <c r="AD467" s="5"/>
      <c r="AE467" s="5"/>
      <c r="AF467" s="5"/>
      <c r="AG467" s="5"/>
      <c r="AH467" s="5"/>
      <c r="AI467" s="5"/>
    </row>
    <row r="468" spans="22:35" ht="12.75" customHeight="1" x14ac:dyDescent="0.25">
      <c r="V468" s="4"/>
      <c r="W468" s="4"/>
      <c r="Z468" s="5"/>
      <c r="AA468" s="5"/>
      <c r="AB468" s="5"/>
      <c r="AC468" s="5"/>
      <c r="AD468" s="5"/>
      <c r="AE468" s="5"/>
      <c r="AF468" s="5"/>
      <c r="AG468" s="5"/>
      <c r="AH468" s="5"/>
      <c r="AI468" s="5"/>
    </row>
    <row r="469" spans="22:35" ht="12.75" customHeight="1" x14ac:dyDescent="0.25">
      <c r="V469" s="4"/>
      <c r="W469" s="4"/>
      <c r="Z469" s="5"/>
      <c r="AA469" s="5"/>
      <c r="AB469" s="5"/>
      <c r="AC469" s="5"/>
      <c r="AD469" s="5"/>
      <c r="AE469" s="5"/>
      <c r="AF469" s="5"/>
      <c r="AG469" s="5"/>
      <c r="AH469" s="5"/>
      <c r="AI469" s="5"/>
    </row>
    <row r="470" spans="22:35" ht="12.75" customHeight="1" x14ac:dyDescent="0.25">
      <c r="V470" s="4"/>
      <c r="W470" s="4"/>
      <c r="Z470" s="5"/>
      <c r="AA470" s="5"/>
      <c r="AB470" s="5"/>
      <c r="AC470" s="5"/>
      <c r="AD470" s="5"/>
      <c r="AE470" s="5"/>
      <c r="AF470" s="5"/>
      <c r="AG470" s="5"/>
      <c r="AH470" s="5"/>
      <c r="AI470" s="5"/>
    </row>
    <row r="471" spans="22:35" ht="12.75" customHeight="1" x14ac:dyDescent="0.25">
      <c r="V471" s="4"/>
      <c r="W471" s="4"/>
      <c r="Z471" s="5"/>
      <c r="AA471" s="5"/>
      <c r="AB471" s="5"/>
      <c r="AC471" s="5"/>
      <c r="AD471" s="5"/>
      <c r="AE471" s="5"/>
      <c r="AF471" s="5"/>
      <c r="AG471" s="5"/>
      <c r="AH471" s="5"/>
      <c r="AI471" s="5"/>
    </row>
    <row r="472" spans="22:35" ht="12.75" customHeight="1" x14ac:dyDescent="0.25">
      <c r="V472" s="4"/>
      <c r="W472" s="4"/>
      <c r="Z472" s="5"/>
      <c r="AA472" s="5"/>
      <c r="AB472" s="5"/>
      <c r="AC472" s="5"/>
      <c r="AD472" s="5"/>
      <c r="AE472" s="5"/>
      <c r="AF472" s="5"/>
      <c r="AG472" s="5"/>
      <c r="AH472" s="5"/>
      <c r="AI472" s="5"/>
    </row>
    <row r="473" spans="22:35" ht="12.75" customHeight="1" x14ac:dyDescent="0.25">
      <c r="V473" s="4"/>
      <c r="W473" s="4"/>
      <c r="Z473" s="5"/>
      <c r="AA473" s="5"/>
      <c r="AB473" s="5"/>
      <c r="AC473" s="5"/>
      <c r="AD473" s="5"/>
      <c r="AE473" s="5"/>
      <c r="AF473" s="5"/>
      <c r="AG473" s="5"/>
      <c r="AH473" s="5"/>
      <c r="AI473" s="5"/>
    </row>
    <row r="474" spans="22:35" ht="12.75" customHeight="1" x14ac:dyDescent="0.25">
      <c r="V474" s="4"/>
      <c r="W474" s="4"/>
      <c r="Z474" s="5"/>
      <c r="AA474" s="5"/>
      <c r="AB474" s="5"/>
      <c r="AC474" s="5"/>
      <c r="AD474" s="5"/>
      <c r="AE474" s="5"/>
      <c r="AF474" s="5"/>
      <c r="AG474" s="5"/>
      <c r="AH474" s="5"/>
      <c r="AI474" s="5"/>
    </row>
    <row r="475" spans="22:35" ht="12.75" customHeight="1" x14ac:dyDescent="0.25">
      <c r="V475" s="4"/>
      <c r="W475" s="4"/>
      <c r="Z475" s="5"/>
      <c r="AA475" s="5"/>
      <c r="AB475" s="5"/>
      <c r="AC475" s="5"/>
      <c r="AD475" s="5"/>
      <c r="AE475" s="5"/>
      <c r="AF475" s="5"/>
      <c r="AG475" s="5"/>
      <c r="AH475" s="5"/>
      <c r="AI475" s="5"/>
    </row>
    <row r="476" spans="22:35" ht="12.75" customHeight="1" x14ac:dyDescent="0.25">
      <c r="V476" s="4"/>
      <c r="W476" s="4"/>
      <c r="Z476" s="5"/>
      <c r="AA476" s="5"/>
      <c r="AB476" s="5"/>
      <c r="AC476" s="5"/>
      <c r="AD476" s="5"/>
      <c r="AE476" s="5"/>
      <c r="AF476" s="5"/>
      <c r="AG476" s="5"/>
      <c r="AH476" s="5"/>
      <c r="AI476" s="5"/>
    </row>
    <row r="477" spans="22:35" ht="12.75" customHeight="1" x14ac:dyDescent="0.25">
      <c r="V477" s="4"/>
      <c r="W477" s="4"/>
      <c r="Z477" s="5"/>
      <c r="AA477" s="5"/>
      <c r="AB477" s="5"/>
      <c r="AC477" s="5"/>
      <c r="AD477" s="5"/>
      <c r="AE477" s="5"/>
      <c r="AF477" s="5"/>
      <c r="AG477" s="5"/>
      <c r="AH477" s="5"/>
      <c r="AI477" s="5"/>
    </row>
    <row r="478" spans="22:35" ht="12.75" customHeight="1" x14ac:dyDescent="0.25">
      <c r="V478" s="4"/>
      <c r="W478" s="4"/>
      <c r="Z478" s="5"/>
      <c r="AA478" s="5"/>
      <c r="AB478" s="5"/>
      <c r="AC478" s="5"/>
      <c r="AD478" s="5"/>
      <c r="AE478" s="5"/>
      <c r="AF478" s="5"/>
      <c r="AG478" s="5"/>
      <c r="AH478" s="5"/>
      <c r="AI478" s="5"/>
    </row>
    <row r="479" spans="22:35" ht="12.75" customHeight="1" x14ac:dyDescent="0.25">
      <c r="V479" s="4"/>
      <c r="W479" s="4"/>
      <c r="Z479" s="5"/>
      <c r="AA479" s="5"/>
      <c r="AB479" s="5"/>
      <c r="AC479" s="5"/>
      <c r="AD479" s="5"/>
      <c r="AE479" s="5"/>
      <c r="AF479" s="5"/>
      <c r="AG479" s="5"/>
      <c r="AH479" s="5"/>
      <c r="AI479" s="5"/>
    </row>
    <row r="480" spans="22:35" ht="12.75" customHeight="1" x14ac:dyDescent="0.25">
      <c r="V480" s="4"/>
      <c r="W480" s="4"/>
      <c r="Z480" s="5"/>
      <c r="AA480" s="5"/>
      <c r="AB480" s="5"/>
      <c r="AC480" s="5"/>
      <c r="AD480" s="5"/>
      <c r="AE480" s="5"/>
      <c r="AF480" s="5"/>
      <c r="AG480" s="5"/>
      <c r="AH480" s="5"/>
      <c r="AI480" s="5"/>
    </row>
    <row r="481" spans="22:35" ht="12.75" customHeight="1" x14ac:dyDescent="0.25">
      <c r="V481" s="4"/>
      <c r="W481" s="4"/>
      <c r="Z481" s="5"/>
      <c r="AA481" s="5"/>
      <c r="AB481" s="5"/>
      <c r="AC481" s="5"/>
      <c r="AD481" s="5"/>
      <c r="AE481" s="5"/>
      <c r="AF481" s="5"/>
      <c r="AG481" s="5"/>
      <c r="AH481" s="5"/>
      <c r="AI481" s="5"/>
    </row>
    <row r="482" spans="22:35" ht="12.75" customHeight="1" x14ac:dyDescent="0.25">
      <c r="V482" s="4"/>
      <c r="W482" s="4"/>
      <c r="Z482" s="5"/>
      <c r="AA482" s="5"/>
      <c r="AB482" s="5"/>
      <c r="AC482" s="5"/>
      <c r="AD482" s="5"/>
      <c r="AE482" s="5"/>
      <c r="AF482" s="5"/>
      <c r="AG482" s="5"/>
      <c r="AH482" s="5"/>
      <c r="AI482" s="5"/>
    </row>
    <row r="483" spans="22:35" ht="12.75" customHeight="1" x14ac:dyDescent="0.25">
      <c r="V483" s="4"/>
      <c r="W483" s="4"/>
      <c r="Z483" s="5"/>
      <c r="AA483" s="5"/>
      <c r="AB483" s="5"/>
      <c r="AC483" s="5"/>
      <c r="AD483" s="5"/>
      <c r="AE483" s="5"/>
      <c r="AF483" s="5"/>
      <c r="AG483" s="5"/>
      <c r="AH483" s="5"/>
      <c r="AI483" s="5"/>
    </row>
    <row r="484" spans="22:35" ht="12.75" customHeight="1" x14ac:dyDescent="0.25">
      <c r="V484" s="4"/>
      <c r="W484" s="4"/>
      <c r="Z484" s="5"/>
      <c r="AA484" s="5"/>
      <c r="AB484" s="5"/>
      <c r="AC484" s="5"/>
      <c r="AD484" s="5"/>
      <c r="AE484" s="5"/>
      <c r="AF484" s="5"/>
      <c r="AG484" s="5"/>
      <c r="AH484" s="5"/>
      <c r="AI484" s="5"/>
    </row>
    <row r="485" spans="22:35" ht="12.75" customHeight="1" x14ac:dyDescent="0.25">
      <c r="V485" s="4"/>
      <c r="W485" s="4"/>
      <c r="Z485" s="5"/>
      <c r="AA485" s="5"/>
      <c r="AB485" s="5"/>
      <c r="AC485" s="5"/>
      <c r="AD485" s="5"/>
      <c r="AE485" s="5"/>
      <c r="AF485" s="5"/>
      <c r="AG485" s="5"/>
      <c r="AH485" s="5"/>
      <c r="AI485" s="5"/>
    </row>
    <row r="486" spans="22:35" ht="12.75" customHeight="1" x14ac:dyDescent="0.25">
      <c r="V486" s="4"/>
      <c r="W486" s="4"/>
      <c r="Z486" s="5"/>
      <c r="AA486" s="5"/>
      <c r="AB486" s="5"/>
      <c r="AC486" s="5"/>
      <c r="AD486" s="5"/>
      <c r="AE486" s="5"/>
      <c r="AF486" s="5"/>
      <c r="AG486" s="5"/>
      <c r="AH486" s="5"/>
      <c r="AI486" s="5"/>
    </row>
    <row r="487" spans="22:35" ht="12.75" customHeight="1" x14ac:dyDescent="0.25">
      <c r="V487" s="4"/>
      <c r="W487" s="4"/>
      <c r="Z487" s="5"/>
      <c r="AA487" s="5"/>
      <c r="AB487" s="5"/>
      <c r="AC487" s="5"/>
      <c r="AD487" s="5"/>
      <c r="AE487" s="5"/>
      <c r="AF487" s="5"/>
      <c r="AG487" s="5"/>
      <c r="AH487" s="5"/>
      <c r="AI487" s="5"/>
    </row>
    <row r="488" spans="22:35" ht="12.75" customHeight="1" x14ac:dyDescent="0.25">
      <c r="V488" s="4"/>
      <c r="W488" s="4"/>
      <c r="Z488" s="5"/>
      <c r="AA488" s="5"/>
      <c r="AB488" s="5"/>
      <c r="AC488" s="5"/>
      <c r="AD488" s="5"/>
      <c r="AE488" s="5"/>
      <c r="AF488" s="5"/>
      <c r="AG488" s="5"/>
      <c r="AH488" s="5"/>
      <c r="AI488" s="5"/>
    </row>
    <row r="489" spans="22:35" ht="12.75" customHeight="1" x14ac:dyDescent="0.25">
      <c r="V489" s="4"/>
      <c r="W489" s="4"/>
      <c r="Z489" s="5"/>
      <c r="AA489" s="5"/>
      <c r="AB489" s="5"/>
      <c r="AC489" s="5"/>
      <c r="AD489" s="5"/>
      <c r="AE489" s="5"/>
      <c r="AF489" s="5"/>
      <c r="AG489" s="5"/>
      <c r="AH489" s="5"/>
      <c r="AI489" s="5"/>
    </row>
    <row r="490" spans="22:35" ht="12.75" customHeight="1" x14ac:dyDescent="0.25">
      <c r="V490" s="4"/>
      <c r="W490" s="4"/>
      <c r="Z490" s="5"/>
      <c r="AA490" s="5"/>
      <c r="AB490" s="5"/>
      <c r="AC490" s="5"/>
      <c r="AD490" s="5"/>
      <c r="AE490" s="5"/>
      <c r="AF490" s="5"/>
      <c r="AG490" s="5"/>
      <c r="AH490" s="5"/>
      <c r="AI490" s="5"/>
    </row>
    <row r="491" spans="22:35" ht="12.75" customHeight="1" x14ac:dyDescent="0.25">
      <c r="V491" s="4"/>
      <c r="W491" s="4"/>
      <c r="Z491" s="5"/>
      <c r="AA491" s="5"/>
      <c r="AB491" s="5"/>
      <c r="AC491" s="5"/>
      <c r="AD491" s="5"/>
      <c r="AE491" s="5"/>
      <c r="AF491" s="5"/>
      <c r="AG491" s="5"/>
      <c r="AH491" s="5"/>
      <c r="AI491" s="5"/>
    </row>
    <row r="492" spans="22:35" ht="12.75" customHeight="1" x14ac:dyDescent="0.25">
      <c r="V492" s="4"/>
      <c r="W492" s="4"/>
      <c r="Z492" s="5"/>
      <c r="AA492" s="5"/>
      <c r="AB492" s="5"/>
      <c r="AC492" s="5"/>
      <c r="AD492" s="5"/>
      <c r="AE492" s="5"/>
      <c r="AF492" s="5"/>
      <c r="AG492" s="5"/>
      <c r="AH492" s="5"/>
      <c r="AI492" s="5"/>
    </row>
    <row r="493" spans="22:35" ht="12.75" customHeight="1" x14ac:dyDescent="0.25">
      <c r="V493" s="4"/>
      <c r="W493" s="4"/>
      <c r="Z493" s="5"/>
      <c r="AA493" s="5"/>
      <c r="AB493" s="5"/>
      <c r="AC493" s="5"/>
      <c r="AD493" s="5"/>
      <c r="AE493" s="5"/>
      <c r="AF493" s="5"/>
      <c r="AG493" s="5"/>
      <c r="AH493" s="5"/>
      <c r="AI493" s="5"/>
    </row>
    <row r="494" spans="22:35" ht="12.75" customHeight="1" x14ac:dyDescent="0.25">
      <c r="V494" s="4"/>
      <c r="W494" s="4"/>
      <c r="Z494" s="5"/>
      <c r="AA494" s="5"/>
      <c r="AB494" s="5"/>
      <c r="AC494" s="5"/>
      <c r="AD494" s="5"/>
      <c r="AE494" s="5"/>
      <c r="AF494" s="5"/>
      <c r="AG494" s="5"/>
      <c r="AH494" s="5"/>
      <c r="AI494" s="5"/>
    </row>
    <row r="495" spans="22:35" ht="7.5" customHeight="1" x14ac:dyDescent="0.25">
      <c r="V495" s="4"/>
      <c r="W495" s="4"/>
      <c r="Z495" s="5"/>
      <c r="AA495" s="5"/>
      <c r="AB495" s="5"/>
      <c r="AC495" s="5"/>
      <c r="AD495" s="5"/>
      <c r="AE495" s="5"/>
      <c r="AF495" s="5"/>
      <c r="AG495" s="5"/>
      <c r="AH495" s="5"/>
      <c r="AI495" s="5"/>
    </row>
    <row r="496" spans="22:35" ht="12.75" customHeight="1" x14ac:dyDescent="0.25">
      <c r="V496" s="4"/>
      <c r="W496" s="4"/>
      <c r="Z496" s="5"/>
      <c r="AA496" s="5"/>
      <c r="AB496" s="5"/>
      <c r="AC496" s="5"/>
      <c r="AD496" s="5"/>
      <c r="AE496" s="5"/>
      <c r="AF496" s="5"/>
      <c r="AG496" s="5"/>
      <c r="AH496" s="5"/>
      <c r="AI496" s="5"/>
    </row>
    <row r="497" spans="22:35" ht="12.75" customHeight="1" x14ac:dyDescent="0.25">
      <c r="V497" s="4"/>
      <c r="W497" s="4"/>
      <c r="Z497" s="5"/>
      <c r="AA497" s="5"/>
      <c r="AB497" s="5"/>
      <c r="AC497" s="5"/>
      <c r="AD497" s="5"/>
      <c r="AE497" s="5"/>
      <c r="AF497" s="5"/>
      <c r="AG497" s="5"/>
      <c r="AH497" s="5"/>
      <c r="AI497" s="5"/>
    </row>
    <row r="498" spans="22:35" ht="12.75" customHeight="1" x14ac:dyDescent="0.25">
      <c r="V498" s="4"/>
      <c r="W498" s="4"/>
      <c r="Z498" s="5"/>
      <c r="AA498" s="5"/>
      <c r="AB498" s="5"/>
      <c r="AC498" s="5"/>
      <c r="AD498" s="5"/>
      <c r="AE498" s="5"/>
      <c r="AF498" s="5"/>
      <c r="AG498" s="5"/>
      <c r="AH498" s="5"/>
      <c r="AI498" s="5"/>
    </row>
    <row r="499" spans="22:35" ht="12.75" customHeight="1" x14ac:dyDescent="0.25">
      <c r="V499" s="4"/>
      <c r="W499" s="4"/>
      <c r="Z499" s="5"/>
      <c r="AA499" s="5"/>
      <c r="AB499" s="5"/>
      <c r="AC499" s="5"/>
      <c r="AD499" s="5"/>
      <c r="AE499" s="5"/>
      <c r="AF499" s="5"/>
      <c r="AG499" s="5"/>
      <c r="AH499" s="5"/>
      <c r="AI499" s="5"/>
    </row>
    <row r="500" spans="22:35" ht="12.75" customHeight="1" x14ac:dyDescent="0.25">
      <c r="V500" s="4"/>
      <c r="W500" s="4"/>
      <c r="Z500" s="5"/>
      <c r="AA500" s="5"/>
      <c r="AB500" s="5"/>
      <c r="AC500" s="5"/>
      <c r="AD500" s="5"/>
      <c r="AE500" s="5"/>
      <c r="AF500" s="5"/>
      <c r="AG500" s="5"/>
      <c r="AH500" s="5"/>
      <c r="AI500" s="5"/>
    </row>
    <row r="501" spans="22:35" ht="12.75" customHeight="1" x14ac:dyDescent="0.25">
      <c r="V501" s="4"/>
      <c r="W501" s="4"/>
      <c r="Z501" s="5"/>
      <c r="AA501" s="5"/>
      <c r="AB501" s="5"/>
      <c r="AC501" s="5"/>
      <c r="AD501" s="5"/>
      <c r="AE501" s="5"/>
      <c r="AF501" s="5"/>
      <c r="AG501" s="5"/>
      <c r="AH501" s="5"/>
      <c r="AI501" s="5"/>
    </row>
    <row r="502" spans="22:35" ht="12.75" customHeight="1" x14ac:dyDescent="0.25">
      <c r="V502" s="4"/>
      <c r="W502" s="4"/>
      <c r="Z502" s="5"/>
      <c r="AA502" s="5"/>
      <c r="AB502" s="5"/>
      <c r="AC502" s="5"/>
      <c r="AD502" s="5"/>
      <c r="AE502" s="5"/>
      <c r="AF502" s="5"/>
      <c r="AG502" s="5"/>
      <c r="AH502" s="5"/>
      <c r="AI502" s="5"/>
    </row>
    <row r="503" spans="22:35" ht="12.75" customHeight="1" x14ac:dyDescent="0.25">
      <c r="V503" s="4"/>
      <c r="W503" s="4"/>
      <c r="Z503" s="5"/>
      <c r="AA503" s="5"/>
      <c r="AB503" s="5"/>
      <c r="AC503" s="5"/>
      <c r="AD503" s="5"/>
      <c r="AE503" s="5"/>
      <c r="AF503" s="5"/>
      <c r="AG503" s="5"/>
      <c r="AH503" s="5"/>
      <c r="AI503" s="5"/>
    </row>
    <row r="504" spans="22:35" ht="12.75" customHeight="1" x14ac:dyDescent="0.25">
      <c r="V504" s="4"/>
      <c r="W504" s="4"/>
      <c r="Z504" s="5"/>
      <c r="AA504" s="5"/>
      <c r="AB504" s="5"/>
      <c r="AC504" s="5"/>
      <c r="AD504" s="5"/>
      <c r="AE504" s="5"/>
      <c r="AF504" s="5"/>
      <c r="AG504" s="5"/>
      <c r="AH504" s="5"/>
      <c r="AI504" s="5"/>
    </row>
    <row r="505" spans="22:35" ht="12.75" customHeight="1" x14ac:dyDescent="0.25">
      <c r="V505" s="4"/>
      <c r="W505" s="4"/>
      <c r="Z505" s="5"/>
      <c r="AA505" s="5"/>
      <c r="AB505" s="5"/>
      <c r="AC505" s="5"/>
      <c r="AD505" s="5"/>
      <c r="AE505" s="5"/>
      <c r="AF505" s="5"/>
      <c r="AG505" s="5"/>
      <c r="AH505" s="5"/>
      <c r="AI505" s="5"/>
    </row>
    <row r="506" spans="22:35" ht="12.75" customHeight="1" x14ac:dyDescent="0.25">
      <c r="V506" s="4"/>
      <c r="W506" s="4"/>
      <c r="Z506" s="5"/>
      <c r="AA506" s="5"/>
      <c r="AB506" s="5"/>
      <c r="AC506" s="5"/>
      <c r="AD506" s="5"/>
      <c r="AE506" s="5"/>
      <c r="AF506" s="5"/>
      <c r="AG506" s="5"/>
      <c r="AH506" s="5"/>
      <c r="AI506" s="5"/>
    </row>
    <row r="507" spans="22:35" ht="12.75" customHeight="1" x14ac:dyDescent="0.25">
      <c r="V507" s="4"/>
      <c r="W507" s="4"/>
      <c r="Z507" s="5"/>
      <c r="AA507" s="5"/>
      <c r="AB507" s="5"/>
      <c r="AC507" s="5"/>
      <c r="AD507" s="5"/>
      <c r="AE507" s="5"/>
      <c r="AF507" s="5"/>
      <c r="AG507" s="5"/>
      <c r="AH507" s="5"/>
      <c r="AI507" s="5"/>
    </row>
    <row r="508" spans="22:35" ht="12.75" customHeight="1" x14ac:dyDescent="0.25">
      <c r="V508" s="4"/>
      <c r="W508" s="4"/>
      <c r="Z508" s="5"/>
      <c r="AA508" s="5"/>
      <c r="AB508" s="5"/>
      <c r="AC508" s="5"/>
      <c r="AD508" s="5"/>
      <c r="AE508" s="5"/>
      <c r="AF508" s="5"/>
      <c r="AG508" s="5"/>
      <c r="AH508" s="5"/>
      <c r="AI508" s="5"/>
    </row>
    <row r="509" spans="22:35" ht="12.75" customHeight="1" x14ac:dyDescent="0.25">
      <c r="V509" s="4"/>
      <c r="W509" s="4"/>
      <c r="Z509" s="5"/>
      <c r="AA509" s="5"/>
      <c r="AB509" s="5"/>
      <c r="AC509" s="5"/>
      <c r="AD509" s="5"/>
      <c r="AE509" s="5"/>
      <c r="AF509" s="5"/>
      <c r="AG509" s="5"/>
      <c r="AH509" s="5"/>
      <c r="AI509" s="5"/>
    </row>
    <row r="510" spans="22:35" ht="12.75" customHeight="1" x14ac:dyDescent="0.25">
      <c r="V510" s="4"/>
      <c r="W510" s="4"/>
      <c r="Z510" s="5"/>
      <c r="AA510" s="5"/>
      <c r="AB510" s="5"/>
      <c r="AC510" s="5"/>
      <c r="AD510" s="5"/>
      <c r="AE510" s="5"/>
      <c r="AF510" s="5"/>
      <c r="AG510" s="5"/>
      <c r="AH510" s="5"/>
      <c r="AI510" s="5"/>
    </row>
    <row r="511" spans="22:35" ht="12.75" customHeight="1" x14ac:dyDescent="0.25">
      <c r="V511" s="4"/>
      <c r="W511" s="4"/>
      <c r="Z511" s="5"/>
      <c r="AA511" s="5"/>
      <c r="AB511" s="5"/>
      <c r="AC511" s="5"/>
      <c r="AD511" s="5"/>
      <c r="AE511" s="5"/>
      <c r="AF511" s="5"/>
      <c r="AG511" s="5"/>
      <c r="AH511" s="5"/>
      <c r="AI511" s="5"/>
    </row>
    <row r="512" spans="22:35" ht="12.75" customHeight="1" x14ac:dyDescent="0.25">
      <c r="V512" s="4"/>
      <c r="W512" s="4"/>
      <c r="Z512" s="5"/>
      <c r="AA512" s="5"/>
      <c r="AB512" s="5"/>
      <c r="AC512" s="5"/>
      <c r="AD512" s="5"/>
      <c r="AE512" s="5"/>
      <c r="AF512" s="5"/>
      <c r="AG512" s="5"/>
      <c r="AH512" s="5"/>
      <c r="AI512" s="5"/>
    </row>
    <row r="513" spans="22:35" ht="12.75" customHeight="1" x14ac:dyDescent="0.25">
      <c r="V513" s="4"/>
      <c r="W513" s="4"/>
      <c r="Z513" s="5"/>
      <c r="AA513" s="5"/>
      <c r="AB513" s="5"/>
      <c r="AC513" s="5"/>
      <c r="AD513" s="5"/>
      <c r="AE513" s="5"/>
      <c r="AF513" s="5"/>
      <c r="AG513" s="5"/>
      <c r="AH513" s="5"/>
      <c r="AI513" s="5"/>
    </row>
    <row r="514" spans="22:35" ht="12.75" customHeight="1" x14ac:dyDescent="0.25">
      <c r="V514" s="4"/>
      <c r="W514" s="4"/>
      <c r="Z514" s="5"/>
      <c r="AA514" s="5"/>
      <c r="AB514" s="5"/>
      <c r="AC514" s="5"/>
      <c r="AD514" s="5"/>
      <c r="AE514" s="5"/>
      <c r="AF514" s="5"/>
      <c r="AG514" s="5"/>
      <c r="AH514" s="5"/>
      <c r="AI514" s="5"/>
    </row>
    <row r="515" spans="22:35" ht="12.75" customHeight="1" x14ac:dyDescent="0.25">
      <c r="V515" s="4"/>
      <c r="W515" s="4"/>
      <c r="Z515" s="5"/>
      <c r="AA515" s="5"/>
      <c r="AB515" s="5"/>
      <c r="AC515" s="5"/>
      <c r="AD515" s="5"/>
      <c r="AE515" s="5"/>
      <c r="AF515" s="5"/>
      <c r="AG515" s="5"/>
      <c r="AH515" s="5"/>
      <c r="AI515" s="5"/>
    </row>
    <row r="516" spans="22:35" ht="12.75" customHeight="1" x14ac:dyDescent="0.25">
      <c r="V516" s="4"/>
      <c r="W516" s="4"/>
      <c r="Z516" s="5"/>
      <c r="AA516" s="5"/>
      <c r="AB516" s="5"/>
      <c r="AC516" s="5"/>
      <c r="AD516" s="5"/>
      <c r="AE516" s="5"/>
      <c r="AF516" s="5"/>
      <c r="AG516" s="5"/>
      <c r="AH516" s="5"/>
      <c r="AI516" s="5"/>
    </row>
    <row r="517" spans="22:35" ht="12.75" customHeight="1" x14ac:dyDescent="0.25">
      <c r="V517" s="4"/>
      <c r="W517" s="4"/>
      <c r="Z517" s="5"/>
      <c r="AA517" s="5"/>
      <c r="AB517" s="5"/>
      <c r="AC517" s="5"/>
      <c r="AD517" s="5"/>
      <c r="AE517" s="5"/>
      <c r="AF517" s="5"/>
      <c r="AG517" s="5"/>
      <c r="AH517" s="5"/>
      <c r="AI517" s="5"/>
    </row>
    <row r="518" spans="22:35" ht="12.75" customHeight="1" x14ac:dyDescent="0.25">
      <c r="V518" s="4"/>
      <c r="W518" s="4"/>
      <c r="Z518" s="5"/>
      <c r="AA518" s="5"/>
      <c r="AB518" s="5"/>
      <c r="AC518" s="5"/>
      <c r="AD518" s="5"/>
      <c r="AE518" s="5"/>
      <c r="AF518" s="5"/>
      <c r="AG518" s="5"/>
      <c r="AH518" s="5"/>
      <c r="AI518" s="5"/>
    </row>
    <row r="519" spans="22:35" ht="4.5" customHeight="1" x14ac:dyDescent="0.25">
      <c r="V519" s="4"/>
      <c r="W519" s="4"/>
      <c r="Z519" s="5"/>
      <c r="AA519" s="5"/>
      <c r="AB519" s="5"/>
      <c r="AC519" s="5"/>
      <c r="AD519" s="5"/>
      <c r="AE519" s="5"/>
      <c r="AF519" s="5"/>
      <c r="AG519" s="5"/>
      <c r="AH519" s="5"/>
      <c r="AI519" s="5"/>
    </row>
    <row r="520" spans="22:35" ht="12.75" customHeight="1" x14ac:dyDescent="0.25">
      <c r="V520" s="4"/>
      <c r="W520" s="4"/>
      <c r="Z520" s="5"/>
      <c r="AA520" s="5"/>
      <c r="AB520" s="5"/>
      <c r="AC520" s="5"/>
      <c r="AD520" s="5"/>
      <c r="AE520" s="5"/>
      <c r="AF520" s="5"/>
      <c r="AG520" s="5"/>
      <c r="AH520" s="5"/>
      <c r="AI520" s="5"/>
    </row>
    <row r="521" spans="22:35" ht="12.75" customHeight="1" x14ac:dyDescent="0.25">
      <c r="V521" s="4"/>
      <c r="W521" s="4"/>
      <c r="Z521" s="5"/>
      <c r="AA521" s="5"/>
      <c r="AB521" s="5"/>
      <c r="AC521" s="5"/>
      <c r="AD521" s="5"/>
      <c r="AE521" s="5"/>
      <c r="AF521" s="5"/>
      <c r="AG521" s="5"/>
      <c r="AH521" s="5"/>
      <c r="AI521" s="5"/>
    </row>
    <row r="522" spans="22:35" ht="12.75" customHeight="1" x14ac:dyDescent="0.25">
      <c r="V522" s="4"/>
      <c r="W522" s="4"/>
      <c r="Z522" s="5"/>
      <c r="AA522" s="5"/>
      <c r="AB522" s="5"/>
      <c r="AC522" s="5"/>
      <c r="AD522" s="5"/>
      <c r="AE522" s="5"/>
      <c r="AF522" s="5"/>
      <c r="AG522" s="5"/>
      <c r="AH522" s="5"/>
      <c r="AI522" s="5"/>
    </row>
    <row r="523" spans="22:35" ht="12.75" customHeight="1" x14ac:dyDescent="0.25">
      <c r="V523" s="4"/>
      <c r="W523" s="4"/>
      <c r="Z523" s="5"/>
      <c r="AA523" s="5"/>
      <c r="AB523" s="5"/>
      <c r="AC523" s="5"/>
      <c r="AD523" s="5"/>
      <c r="AE523" s="5"/>
      <c r="AF523" s="5"/>
      <c r="AG523" s="5"/>
      <c r="AH523" s="5"/>
      <c r="AI523" s="5"/>
    </row>
    <row r="524" spans="22:35" ht="12.75" customHeight="1" x14ac:dyDescent="0.25">
      <c r="V524" s="4"/>
      <c r="W524" s="4"/>
      <c r="Z524" s="5"/>
      <c r="AA524" s="5"/>
      <c r="AB524" s="5"/>
      <c r="AC524" s="5"/>
      <c r="AD524" s="5"/>
      <c r="AE524" s="5"/>
      <c r="AF524" s="5"/>
      <c r="AG524" s="5"/>
      <c r="AH524" s="5"/>
      <c r="AI524" s="5"/>
    </row>
    <row r="525" spans="22:35" ht="12.75" customHeight="1" x14ac:dyDescent="0.25">
      <c r="V525" s="4"/>
      <c r="W525" s="4"/>
      <c r="Z525" s="5"/>
      <c r="AA525" s="5"/>
      <c r="AB525" s="5"/>
      <c r="AC525" s="5"/>
      <c r="AD525" s="5"/>
      <c r="AE525" s="5"/>
      <c r="AF525" s="5"/>
      <c r="AG525" s="5"/>
      <c r="AH525" s="5"/>
      <c r="AI525" s="5"/>
    </row>
    <row r="526" spans="22:35" ht="12.75" customHeight="1" x14ac:dyDescent="0.25">
      <c r="V526" s="4"/>
      <c r="W526" s="4"/>
      <c r="Z526" s="5"/>
      <c r="AA526" s="5"/>
      <c r="AB526" s="5"/>
      <c r="AC526" s="5"/>
      <c r="AD526" s="5"/>
      <c r="AE526" s="5"/>
      <c r="AF526" s="5"/>
      <c r="AG526" s="5"/>
      <c r="AH526" s="5"/>
      <c r="AI526" s="5"/>
    </row>
    <row r="527" spans="22:35" ht="12.75" customHeight="1" x14ac:dyDescent="0.25">
      <c r="V527" s="4"/>
      <c r="W527" s="4"/>
      <c r="Z527" s="5"/>
      <c r="AA527" s="5"/>
      <c r="AB527" s="5"/>
      <c r="AC527" s="5"/>
      <c r="AD527" s="5"/>
      <c r="AE527" s="5"/>
      <c r="AF527" s="5"/>
      <c r="AG527" s="5"/>
      <c r="AH527" s="5"/>
      <c r="AI527" s="5"/>
    </row>
    <row r="528" spans="22:35" ht="12.75" customHeight="1" x14ac:dyDescent="0.25">
      <c r="V528" s="4"/>
      <c r="W528" s="4"/>
      <c r="Z528" s="5"/>
      <c r="AA528" s="5"/>
      <c r="AB528" s="5"/>
      <c r="AC528" s="5"/>
      <c r="AD528" s="5"/>
      <c r="AE528" s="5"/>
      <c r="AF528" s="5"/>
      <c r="AG528" s="5"/>
      <c r="AH528" s="5"/>
      <c r="AI528" s="5"/>
    </row>
    <row r="529" spans="22:35" ht="12.75" customHeight="1" x14ac:dyDescent="0.25">
      <c r="V529" s="4"/>
      <c r="W529" s="4"/>
      <c r="Z529" s="5"/>
      <c r="AA529" s="5"/>
      <c r="AB529" s="5"/>
      <c r="AC529" s="5"/>
      <c r="AD529" s="5"/>
      <c r="AE529" s="5"/>
      <c r="AF529" s="5"/>
      <c r="AG529" s="5"/>
      <c r="AH529" s="5"/>
      <c r="AI529" s="5"/>
    </row>
    <row r="530" spans="22:35" ht="12.75" customHeight="1" x14ac:dyDescent="0.25">
      <c r="V530" s="4"/>
      <c r="W530" s="4"/>
      <c r="Z530" s="5"/>
      <c r="AA530" s="5"/>
      <c r="AB530" s="5"/>
      <c r="AC530" s="5"/>
      <c r="AD530" s="5"/>
      <c r="AE530" s="5"/>
      <c r="AF530" s="5"/>
      <c r="AG530" s="5"/>
      <c r="AH530" s="5"/>
      <c r="AI530" s="5"/>
    </row>
    <row r="531" spans="22:35" ht="12.75" customHeight="1" x14ac:dyDescent="0.25">
      <c r="V531" s="4"/>
      <c r="W531" s="4"/>
      <c r="Z531" s="5"/>
      <c r="AA531" s="5"/>
      <c r="AB531" s="5"/>
      <c r="AC531" s="5"/>
      <c r="AD531" s="5"/>
      <c r="AE531" s="5"/>
      <c r="AF531" s="5"/>
      <c r="AG531" s="5"/>
      <c r="AH531" s="5"/>
      <c r="AI531" s="5"/>
    </row>
    <row r="532" spans="22:35" ht="12.75" customHeight="1" x14ac:dyDescent="0.25">
      <c r="V532" s="4"/>
      <c r="W532" s="4"/>
      <c r="Z532" s="5"/>
      <c r="AA532" s="5"/>
      <c r="AB532" s="5"/>
      <c r="AC532" s="5"/>
      <c r="AD532" s="5"/>
      <c r="AE532" s="5"/>
      <c r="AF532" s="5"/>
      <c r="AG532" s="5"/>
      <c r="AH532" s="5"/>
      <c r="AI532" s="5"/>
    </row>
    <row r="533" spans="22:35" ht="12.75" customHeight="1" x14ac:dyDescent="0.25">
      <c r="V533" s="4"/>
      <c r="W533" s="4"/>
      <c r="Z533" s="5"/>
      <c r="AA533" s="5"/>
      <c r="AB533" s="5"/>
      <c r="AC533" s="5"/>
      <c r="AD533" s="5"/>
      <c r="AE533" s="5"/>
      <c r="AF533" s="5"/>
      <c r="AG533" s="5"/>
      <c r="AH533" s="5"/>
      <c r="AI533" s="5"/>
    </row>
    <row r="534" spans="22:35" ht="12.75" customHeight="1" x14ac:dyDescent="0.25">
      <c r="V534" s="4"/>
      <c r="W534" s="4"/>
      <c r="Z534" s="5"/>
      <c r="AA534" s="5"/>
      <c r="AB534" s="5"/>
      <c r="AC534" s="5"/>
      <c r="AD534" s="5"/>
      <c r="AE534" s="5"/>
      <c r="AF534" s="5"/>
      <c r="AG534" s="5"/>
      <c r="AH534" s="5"/>
      <c r="AI534" s="5"/>
    </row>
    <row r="535" spans="22:35" ht="12.75" customHeight="1" x14ac:dyDescent="0.25">
      <c r="V535" s="4"/>
      <c r="W535" s="4"/>
      <c r="Z535" s="5"/>
      <c r="AA535" s="5"/>
      <c r="AB535" s="5"/>
      <c r="AC535" s="5"/>
      <c r="AD535" s="5"/>
      <c r="AE535" s="5"/>
      <c r="AF535" s="5"/>
      <c r="AG535" s="5"/>
      <c r="AH535" s="5"/>
      <c r="AI535" s="5"/>
    </row>
    <row r="536" spans="22:35" ht="12.75" customHeight="1" x14ac:dyDescent="0.25">
      <c r="V536" s="4"/>
      <c r="W536" s="4"/>
      <c r="Z536" s="5"/>
      <c r="AA536" s="5"/>
      <c r="AB536" s="5"/>
      <c r="AC536" s="5"/>
      <c r="AD536" s="5"/>
      <c r="AE536" s="5"/>
      <c r="AF536" s="5"/>
      <c r="AG536" s="5"/>
      <c r="AH536" s="5"/>
      <c r="AI536" s="5"/>
    </row>
    <row r="537" spans="22:35" ht="12.75" customHeight="1" x14ac:dyDescent="0.25">
      <c r="V537" s="4"/>
      <c r="W537" s="4"/>
      <c r="Z537" s="5"/>
      <c r="AA537" s="5"/>
      <c r="AB537" s="5"/>
      <c r="AC537" s="5"/>
      <c r="AD537" s="5"/>
      <c r="AE537" s="5"/>
      <c r="AF537" s="5"/>
      <c r="AG537" s="5"/>
      <c r="AH537" s="5"/>
      <c r="AI537" s="5"/>
    </row>
    <row r="538" spans="22:35" ht="12.75" customHeight="1" x14ac:dyDescent="0.25">
      <c r="V538" s="4"/>
      <c r="W538" s="4"/>
      <c r="Z538" s="5"/>
      <c r="AA538" s="5"/>
      <c r="AB538" s="5"/>
      <c r="AC538" s="5"/>
      <c r="AD538" s="5"/>
      <c r="AE538" s="5"/>
      <c r="AF538" s="5"/>
      <c r="AG538" s="5"/>
      <c r="AH538" s="5"/>
      <c r="AI538" s="5"/>
    </row>
    <row r="539" spans="22:35" ht="12.75" customHeight="1" x14ac:dyDescent="0.25">
      <c r="V539" s="4"/>
      <c r="W539" s="4"/>
      <c r="Z539" s="5"/>
      <c r="AA539" s="5"/>
      <c r="AB539" s="5"/>
      <c r="AC539" s="5"/>
      <c r="AD539" s="5"/>
      <c r="AE539" s="5"/>
      <c r="AF539" s="5"/>
      <c r="AG539" s="5"/>
      <c r="AH539" s="5"/>
      <c r="AI539" s="5"/>
    </row>
    <row r="540" spans="22:35" ht="12.75" customHeight="1" x14ac:dyDescent="0.25">
      <c r="V540" s="4"/>
      <c r="W540" s="4"/>
      <c r="Z540" s="5"/>
      <c r="AA540" s="5"/>
      <c r="AB540" s="5"/>
      <c r="AC540" s="5"/>
      <c r="AD540" s="5"/>
      <c r="AE540" s="5"/>
      <c r="AF540" s="5"/>
      <c r="AG540" s="5"/>
      <c r="AH540" s="5"/>
      <c r="AI540" s="5"/>
    </row>
    <row r="541" spans="22:35" ht="12.75" customHeight="1" x14ac:dyDescent="0.25">
      <c r="V541" s="4"/>
      <c r="W541" s="4"/>
      <c r="Z541" s="5"/>
      <c r="AA541" s="5"/>
      <c r="AB541" s="5"/>
      <c r="AC541" s="5"/>
      <c r="AD541" s="5"/>
      <c r="AE541" s="5"/>
      <c r="AF541" s="5"/>
      <c r="AG541" s="5"/>
      <c r="AH541" s="5"/>
      <c r="AI541" s="5"/>
    </row>
    <row r="542" spans="22:35" ht="12.75" customHeight="1" x14ac:dyDescent="0.25">
      <c r="V542" s="4"/>
      <c r="W542" s="4"/>
      <c r="Z542" s="5"/>
      <c r="AA542" s="5"/>
      <c r="AB542" s="5"/>
      <c r="AC542" s="5"/>
      <c r="AD542" s="5"/>
      <c r="AE542" s="5"/>
      <c r="AF542" s="5"/>
      <c r="AG542" s="5"/>
      <c r="AH542" s="5"/>
      <c r="AI542" s="5"/>
    </row>
    <row r="543" spans="22:35" ht="12.75" customHeight="1" x14ac:dyDescent="0.25">
      <c r="V543" s="4"/>
      <c r="W543" s="4"/>
      <c r="Z543" s="5"/>
      <c r="AA543" s="5"/>
      <c r="AB543" s="5"/>
      <c r="AC543" s="5"/>
      <c r="AD543" s="5"/>
      <c r="AE543" s="5"/>
      <c r="AF543" s="5"/>
      <c r="AG543" s="5"/>
      <c r="AH543" s="5"/>
      <c r="AI543" s="5"/>
    </row>
    <row r="544" spans="22:35" ht="12.75" customHeight="1" x14ac:dyDescent="0.25">
      <c r="V544" s="4"/>
      <c r="W544" s="4"/>
      <c r="Z544" s="5"/>
      <c r="AA544" s="5"/>
      <c r="AB544" s="5"/>
      <c r="AC544" s="5"/>
      <c r="AD544" s="5"/>
      <c r="AE544" s="5"/>
      <c r="AF544" s="5"/>
      <c r="AG544" s="5"/>
      <c r="AH544" s="5"/>
      <c r="AI544" s="5"/>
    </row>
    <row r="545" spans="22:35" ht="12.75" customHeight="1" x14ac:dyDescent="0.25">
      <c r="V545" s="4"/>
      <c r="W545" s="4"/>
      <c r="Z545" s="5"/>
      <c r="AA545" s="5"/>
      <c r="AB545" s="5"/>
      <c r="AC545" s="5"/>
      <c r="AD545" s="5"/>
      <c r="AE545" s="5"/>
      <c r="AF545" s="5"/>
      <c r="AG545" s="5"/>
      <c r="AH545" s="5"/>
      <c r="AI545" s="5"/>
    </row>
    <row r="546" spans="22:35" ht="12.75" customHeight="1" x14ac:dyDescent="0.25">
      <c r="V546" s="4"/>
      <c r="W546" s="4"/>
      <c r="Z546" s="5"/>
      <c r="AA546" s="5"/>
      <c r="AB546" s="5"/>
      <c r="AC546" s="5"/>
      <c r="AD546" s="5"/>
      <c r="AE546" s="5"/>
      <c r="AF546" s="5"/>
      <c r="AG546" s="5"/>
      <c r="AH546" s="5"/>
      <c r="AI546" s="5"/>
    </row>
    <row r="547" spans="22:35" ht="12.75" customHeight="1" x14ac:dyDescent="0.25">
      <c r="V547" s="4"/>
      <c r="W547" s="4"/>
      <c r="Z547" s="5"/>
      <c r="AA547" s="5"/>
      <c r="AB547" s="5"/>
      <c r="AC547" s="5"/>
      <c r="AD547" s="5"/>
      <c r="AE547" s="5"/>
      <c r="AF547" s="5"/>
      <c r="AG547" s="5"/>
      <c r="AH547" s="5"/>
      <c r="AI547" s="5"/>
    </row>
    <row r="548" spans="22:35" ht="12.75" customHeight="1" x14ac:dyDescent="0.25">
      <c r="V548" s="4"/>
      <c r="W548" s="4"/>
      <c r="Z548" s="5"/>
      <c r="AA548" s="5"/>
      <c r="AB548" s="5"/>
      <c r="AC548" s="5"/>
      <c r="AD548" s="5"/>
      <c r="AE548" s="5"/>
      <c r="AF548" s="5"/>
      <c r="AG548" s="5"/>
      <c r="AH548" s="5"/>
      <c r="AI548" s="5"/>
    </row>
    <row r="549" spans="22:35" ht="12.75" customHeight="1" x14ac:dyDescent="0.25">
      <c r="V549" s="4"/>
      <c r="W549" s="4"/>
      <c r="Z549" s="5"/>
      <c r="AA549" s="5"/>
      <c r="AB549" s="5"/>
      <c r="AC549" s="5"/>
      <c r="AD549" s="5"/>
      <c r="AE549" s="5"/>
      <c r="AF549" s="5"/>
      <c r="AG549" s="5"/>
      <c r="AH549" s="5"/>
      <c r="AI549" s="5"/>
    </row>
    <row r="550" spans="22:35" ht="12.75" customHeight="1" x14ac:dyDescent="0.25">
      <c r="V550" s="4"/>
      <c r="W550" s="4"/>
      <c r="Z550" s="5"/>
      <c r="AA550" s="5"/>
      <c r="AB550" s="5"/>
      <c r="AC550" s="5"/>
      <c r="AD550" s="5"/>
      <c r="AE550" s="5"/>
      <c r="AF550" s="5"/>
      <c r="AG550" s="5"/>
      <c r="AH550" s="5"/>
      <c r="AI550" s="5"/>
    </row>
    <row r="551" spans="22:35" ht="12.75" customHeight="1" x14ac:dyDescent="0.25">
      <c r="V551" s="4"/>
      <c r="W551" s="4"/>
      <c r="Z551" s="5"/>
      <c r="AA551" s="5"/>
      <c r="AB551" s="5"/>
      <c r="AC551" s="5"/>
      <c r="AD551" s="5"/>
      <c r="AE551" s="5"/>
      <c r="AF551" s="5"/>
      <c r="AG551" s="5"/>
      <c r="AH551" s="5"/>
      <c r="AI551" s="5"/>
    </row>
    <row r="552" spans="22:35" ht="8.25" customHeight="1" x14ac:dyDescent="0.25">
      <c r="V552" s="4"/>
      <c r="W552" s="4"/>
      <c r="Z552" s="5"/>
      <c r="AA552" s="5"/>
      <c r="AB552" s="5"/>
      <c r="AC552" s="5"/>
      <c r="AD552" s="5"/>
      <c r="AE552" s="5"/>
      <c r="AF552" s="5"/>
      <c r="AG552" s="5"/>
      <c r="AH552" s="5"/>
      <c r="AI552" s="5"/>
    </row>
    <row r="553" spans="22:35" ht="5.25" customHeight="1" x14ac:dyDescent="0.25">
      <c r="V553" s="4"/>
      <c r="W553" s="4"/>
      <c r="Z553" s="5"/>
      <c r="AA553" s="5"/>
      <c r="AB553" s="5"/>
      <c r="AC553" s="5"/>
      <c r="AD553" s="5"/>
      <c r="AE553" s="5"/>
      <c r="AF553" s="5"/>
      <c r="AG553" s="5"/>
      <c r="AH553" s="5"/>
      <c r="AI553" s="5"/>
    </row>
    <row r="554" spans="22:35" ht="12.75" customHeight="1" x14ac:dyDescent="0.25">
      <c r="V554" s="4"/>
      <c r="W554" s="4"/>
      <c r="Z554" s="5"/>
      <c r="AA554" s="5"/>
      <c r="AB554" s="5"/>
      <c r="AC554" s="5"/>
      <c r="AD554" s="5"/>
      <c r="AE554" s="5"/>
      <c r="AF554" s="5"/>
      <c r="AG554" s="5"/>
      <c r="AH554" s="5"/>
      <c r="AI554" s="5"/>
    </row>
    <row r="555" spans="22:35" ht="12.75" customHeight="1" x14ac:dyDescent="0.25">
      <c r="V555" s="4"/>
      <c r="W555" s="4"/>
      <c r="Z555" s="5"/>
      <c r="AA555" s="5"/>
      <c r="AB555" s="5"/>
      <c r="AC555" s="5"/>
      <c r="AD555" s="5"/>
      <c r="AE555" s="5"/>
      <c r="AF555" s="5"/>
      <c r="AG555" s="5"/>
      <c r="AH555" s="5"/>
      <c r="AI555" s="5"/>
    </row>
    <row r="556" spans="22:35" ht="12.75" customHeight="1" x14ac:dyDescent="0.25">
      <c r="V556" s="4"/>
      <c r="W556" s="4"/>
      <c r="Z556" s="5"/>
      <c r="AA556" s="5"/>
      <c r="AB556" s="5"/>
      <c r="AC556" s="5"/>
      <c r="AD556" s="5"/>
      <c r="AE556" s="5"/>
      <c r="AF556" s="5"/>
      <c r="AG556" s="5"/>
      <c r="AH556" s="5"/>
      <c r="AI556" s="5"/>
    </row>
    <row r="557" spans="22:35" ht="12.75" customHeight="1" x14ac:dyDescent="0.25">
      <c r="V557" s="4"/>
      <c r="W557" s="4"/>
      <c r="Z557" s="5"/>
      <c r="AA557" s="5"/>
      <c r="AB557" s="5"/>
      <c r="AC557" s="5"/>
      <c r="AD557" s="5"/>
      <c r="AE557" s="5"/>
      <c r="AF557" s="5"/>
      <c r="AG557" s="5"/>
      <c r="AH557" s="5"/>
      <c r="AI557" s="5"/>
    </row>
    <row r="558" spans="22:35" ht="12.75" customHeight="1" x14ac:dyDescent="0.25">
      <c r="V558" s="4"/>
      <c r="W558" s="4"/>
      <c r="Z558" s="5"/>
      <c r="AA558" s="5"/>
      <c r="AB558" s="5"/>
      <c r="AC558" s="5"/>
      <c r="AD558" s="5"/>
      <c r="AE558" s="5"/>
      <c r="AF558" s="5"/>
      <c r="AG558" s="5"/>
      <c r="AH558" s="5"/>
      <c r="AI558" s="5"/>
    </row>
    <row r="559" spans="22:35" ht="12.75" customHeight="1" x14ac:dyDescent="0.25">
      <c r="V559" s="4"/>
      <c r="W559" s="4"/>
      <c r="Z559" s="5"/>
      <c r="AA559" s="5"/>
      <c r="AB559" s="5"/>
      <c r="AC559" s="5"/>
      <c r="AD559" s="5"/>
      <c r="AE559" s="5"/>
      <c r="AF559" s="5"/>
      <c r="AG559" s="5"/>
      <c r="AH559" s="5"/>
      <c r="AI559" s="5"/>
    </row>
    <row r="560" spans="22:35" ht="12.75" customHeight="1" x14ac:dyDescent="0.25">
      <c r="V560" s="4"/>
      <c r="W560" s="4"/>
      <c r="Z560" s="5"/>
      <c r="AA560" s="5"/>
      <c r="AB560" s="5"/>
      <c r="AC560" s="5"/>
      <c r="AD560" s="5"/>
      <c r="AE560" s="5"/>
      <c r="AF560" s="5"/>
      <c r="AG560" s="5"/>
      <c r="AH560" s="5"/>
      <c r="AI560" s="5"/>
    </row>
    <row r="561" spans="22:35" ht="12.75" customHeight="1" x14ac:dyDescent="0.25">
      <c r="V561" s="4"/>
      <c r="W561" s="4"/>
      <c r="Z561" s="5"/>
      <c r="AA561" s="5"/>
      <c r="AB561" s="5"/>
      <c r="AC561" s="5"/>
      <c r="AD561" s="5"/>
      <c r="AE561" s="5"/>
      <c r="AF561" s="5"/>
      <c r="AG561" s="5"/>
      <c r="AH561" s="5"/>
      <c r="AI561" s="5"/>
    </row>
    <row r="562" spans="22:35" ht="12.75" customHeight="1" x14ac:dyDescent="0.25">
      <c r="V562" s="4"/>
      <c r="W562" s="4"/>
      <c r="Z562" s="5"/>
      <c r="AA562" s="5"/>
      <c r="AB562" s="5"/>
      <c r="AC562" s="5"/>
      <c r="AD562" s="5"/>
      <c r="AE562" s="5"/>
      <c r="AF562" s="5"/>
      <c r="AG562" s="5"/>
      <c r="AH562" s="5"/>
      <c r="AI562" s="5"/>
    </row>
    <row r="563" spans="22:35" ht="12.75" customHeight="1" x14ac:dyDescent="0.25">
      <c r="V563" s="4"/>
      <c r="W563" s="4"/>
      <c r="Z563" s="5"/>
      <c r="AA563" s="5"/>
      <c r="AB563" s="5"/>
      <c r="AC563" s="5"/>
      <c r="AD563" s="5"/>
      <c r="AE563" s="5"/>
      <c r="AF563" s="5"/>
      <c r="AG563" s="5"/>
      <c r="AH563" s="5"/>
      <c r="AI563" s="5"/>
    </row>
    <row r="564" spans="22:35" ht="12.75" customHeight="1" x14ac:dyDescent="0.25">
      <c r="V564" s="4"/>
      <c r="W564" s="4"/>
      <c r="Z564" s="5"/>
      <c r="AA564" s="5"/>
      <c r="AB564" s="5"/>
      <c r="AC564" s="5"/>
      <c r="AD564" s="5"/>
      <c r="AE564" s="5"/>
      <c r="AF564" s="5"/>
      <c r="AG564" s="5"/>
      <c r="AH564" s="5"/>
      <c r="AI564" s="5"/>
    </row>
    <row r="565" spans="22:35" ht="12.75" customHeight="1" x14ac:dyDescent="0.25">
      <c r="V565" s="4"/>
      <c r="W565" s="4"/>
      <c r="Z565" s="5"/>
      <c r="AA565" s="5"/>
      <c r="AB565" s="5"/>
      <c r="AC565" s="5"/>
      <c r="AD565" s="5"/>
      <c r="AE565" s="5"/>
      <c r="AF565" s="5"/>
      <c r="AG565" s="5"/>
      <c r="AH565" s="5"/>
      <c r="AI565" s="5"/>
    </row>
    <row r="566" spans="22:35" ht="12.75" customHeight="1" x14ac:dyDescent="0.25">
      <c r="V566" s="4"/>
      <c r="W566" s="4"/>
      <c r="Z566" s="5"/>
      <c r="AA566" s="5"/>
      <c r="AB566" s="5"/>
      <c r="AC566" s="5"/>
      <c r="AD566" s="5"/>
      <c r="AE566" s="5"/>
      <c r="AF566" s="5"/>
      <c r="AG566" s="5"/>
      <c r="AH566" s="5"/>
      <c r="AI566" s="5"/>
    </row>
    <row r="567" spans="22:35" ht="12.75" customHeight="1" x14ac:dyDescent="0.25">
      <c r="V567" s="4"/>
      <c r="W567" s="4"/>
      <c r="Z567" s="5"/>
      <c r="AA567" s="5"/>
      <c r="AB567" s="5"/>
      <c r="AC567" s="5"/>
      <c r="AD567" s="5"/>
      <c r="AE567" s="5"/>
      <c r="AF567" s="5"/>
      <c r="AG567" s="5"/>
      <c r="AH567" s="5"/>
      <c r="AI567" s="5"/>
    </row>
    <row r="568" spans="22:35" ht="12.75" customHeight="1" x14ac:dyDescent="0.25">
      <c r="V568" s="4"/>
      <c r="W568" s="4"/>
      <c r="Z568" s="5"/>
      <c r="AA568" s="5"/>
      <c r="AB568" s="5"/>
      <c r="AC568" s="5"/>
      <c r="AD568" s="5"/>
      <c r="AE568" s="5"/>
      <c r="AF568" s="5"/>
      <c r="AG568" s="5"/>
      <c r="AH568" s="5"/>
      <c r="AI568" s="5"/>
    </row>
    <row r="569" spans="22:35" ht="12.75" customHeight="1" x14ac:dyDescent="0.25">
      <c r="V569" s="4"/>
      <c r="W569" s="4"/>
      <c r="Z569" s="5"/>
      <c r="AA569" s="5"/>
      <c r="AB569" s="5"/>
      <c r="AC569" s="5"/>
      <c r="AD569" s="5"/>
      <c r="AE569" s="5"/>
      <c r="AF569" s="5"/>
      <c r="AG569" s="5"/>
      <c r="AH569" s="5"/>
      <c r="AI569" s="5"/>
    </row>
    <row r="570" spans="22:35" ht="12.75" customHeight="1" x14ac:dyDescent="0.25">
      <c r="V570" s="4"/>
      <c r="W570" s="4"/>
      <c r="Z570" s="5"/>
      <c r="AA570" s="5"/>
      <c r="AB570" s="5"/>
      <c r="AC570" s="5"/>
      <c r="AD570" s="5"/>
      <c r="AE570" s="5"/>
      <c r="AF570" s="5"/>
      <c r="AG570" s="5"/>
      <c r="AH570" s="5"/>
      <c r="AI570" s="5"/>
    </row>
    <row r="571" spans="22:35" ht="12.75" customHeight="1" x14ac:dyDescent="0.25">
      <c r="V571" s="4"/>
      <c r="W571" s="4"/>
      <c r="Z571" s="5"/>
      <c r="AA571" s="5"/>
      <c r="AB571" s="5"/>
      <c r="AC571" s="5"/>
      <c r="AD571" s="5"/>
      <c r="AE571" s="5"/>
      <c r="AF571" s="5"/>
      <c r="AG571" s="5"/>
      <c r="AH571" s="5"/>
      <c r="AI571" s="5"/>
    </row>
    <row r="572" spans="22:35" ht="12.75" customHeight="1" x14ac:dyDescent="0.25">
      <c r="V572" s="4"/>
      <c r="W572" s="4"/>
      <c r="Z572" s="5"/>
      <c r="AA572" s="5"/>
      <c r="AB572" s="5"/>
      <c r="AC572" s="5"/>
      <c r="AD572" s="5"/>
      <c r="AE572" s="5"/>
      <c r="AF572" s="5"/>
      <c r="AG572" s="5"/>
      <c r="AH572" s="5"/>
      <c r="AI572" s="5"/>
    </row>
    <row r="573" spans="22:35" ht="12.75" customHeight="1" x14ac:dyDescent="0.25">
      <c r="V573" s="4"/>
      <c r="W573" s="4"/>
      <c r="Z573" s="5"/>
      <c r="AA573" s="5"/>
      <c r="AB573" s="5"/>
      <c r="AC573" s="5"/>
      <c r="AD573" s="5"/>
      <c r="AE573" s="5"/>
      <c r="AF573" s="5"/>
      <c r="AG573" s="5"/>
      <c r="AH573" s="5"/>
      <c r="AI573" s="5"/>
    </row>
    <row r="574" spans="22:35" ht="12.75" customHeight="1" x14ac:dyDescent="0.25">
      <c r="V574" s="4"/>
      <c r="W574" s="4"/>
      <c r="Z574" s="5"/>
      <c r="AA574" s="5"/>
      <c r="AB574" s="5"/>
      <c r="AC574" s="5"/>
      <c r="AD574" s="5"/>
      <c r="AE574" s="5"/>
      <c r="AF574" s="5"/>
      <c r="AG574" s="5"/>
      <c r="AH574" s="5"/>
      <c r="AI574" s="5"/>
    </row>
    <row r="575" spans="22:35" ht="12.75" customHeight="1" x14ac:dyDescent="0.25">
      <c r="V575" s="4"/>
      <c r="W575" s="4"/>
      <c r="Z575" s="5"/>
      <c r="AA575" s="5"/>
      <c r="AB575" s="5"/>
      <c r="AC575" s="5"/>
      <c r="AD575" s="5"/>
      <c r="AE575" s="5"/>
      <c r="AF575" s="5"/>
      <c r="AG575" s="5"/>
      <c r="AH575" s="5"/>
      <c r="AI575" s="5"/>
    </row>
    <row r="576" spans="22:35" ht="12.75" customHeight="1" x14ac:dyDescent="0.25">
      <c r="V576" s="4"/>
      <c r="W576" s="4"/>
      <c r="Z576" s="5"/>
      <c r="AA576" s="5"/>
      <c r="AB576" s="5"/>
      <c r="AC576" s="5"/>
      <c r="AD576" s="5"/>
      <c r="AE576" s="5"/>
      <c r="AF576" s="5"/>
      <c r="AG576" s="5"/>
      <c r="AH576" s="5"/>
      <c r="AI576" s="5"/>
    </row>
    <row r="577" spans="22:35" ht="12.75" hidden="1" customHeight="1" x14ac:dyDescent="0.25">
      <c r="V577" s="4"/>
      <c r="W577" s="4"/>
      <c r="Z577" s="5"/>
      <c r="AA577" s="5"/>
      <c r="AB577" s="5"/>
      <c r="AC577" s="5"/>
      <c r="AD577" s="5"/>
      <c r="AE577" s="5"/>
      <c r="AF577" s="5"/>
      <c r="AG577" s="5"/>
      <c r="AH577" s="5"/>
      <c r="AI577" s="5"/>
    </row>
    <row r="578" spans="22:35" ht="12.75" customHeight="1" x14ac:dyDescent="0.25">
      <c r="V578" s="4"/>
      <c r="W578" s="4"/>
      <c r="Z578" s="5"/>
      <c r="AA578" s="5"/>
      <c r="AB578" s="5"/>
      <c r="AC578" s="5"/>
      <c r="AD578" s="5"/>
      <c r="AE578" s="5"/>
      <c r="AF578" s="5"/>
      <c r="AG578" s="5"/>
      <c r="AH578" s="5"/>
      <c r="AI578" s="5"/>
    </row>
    <row r="579" spans="22:35" ht="12.75" customHeight="1" x14ac:dyDescent="0.25">
      <c r="V579" s="4"/>
      <c r="W579" s="4"/>
      <c r="Z579" s="5"/>
      <c r="AA579" s="5"/>
      <c r="AB579" s="5"/>
      <c r="AC579" s="5"/>
      <c r="AD579" s="5"/>
      <c r="AE579" s="5"/>
      <c r="AF579" s="5"/>
      <c r="AG579" s="5"/>
      <c r="AH579" s="5"/>
      <c r="AI579" s="5"/>
    </row>
    <row r="580" spans="22:35" ht="12.75" customHeight="1" x14ac:dyDescent="0.25">
      <c r="V580" s="4"/>
      <c r="W580" s="4"/>
      <c r="Z580" s="5"/>
      <c r="AA580" s="5"/>
      <c r="AB580" s="5"/>
      <c r="AC580" s="5"/>
      <c r="AD580" s="5"/>
      <c r="AE580" s="5"/>
      <c r="AF580" s="5"/>
      <c r="AG580" s="5"/>
      <c r="AH580" s="5"/>
      <c r="AI580" s="5"/>
    </row>
    <row r="581" spans="22:35" ht="12.75" customHeight="1" x14ac:dyDescent="0.25">
      <c r="V581" s="4"/>
      <c r="W581" s="4"/>
      <c r="Z581" s="5"/>
      <c r="AA581" s="5"/>
      <c r="AB581" s="5"/>
      <c r="AC581" s="5"/>
      <c r="AD581" s="5"/>
      <c r="AE581" s="5"/>
      <c r="AF581" s="5"/>
      <c r="AG581" s="5"/>
      <c r="AH581" s="5"/>
      <c r="AI581" s="5"/>
    </row>
    <row r="582" spans="22:35" ht="12.75" customHeight="1" x14ac:dyDescent="0.25">
      <c r="V582" s="4"/>
      <c r="W582" s="4"/>
      <c r="Z582" s="5"/>
      <c r="AA582" s="5"/>
      <c r="AB582" s="5"/>
      <c r="AC582" s="5"/>
      <c r="AD582" s="5"/>
      <c r="AE582" s="5"/>
      <c r="AF582" s="5"/>
      <c r="AG582" s="5"/>
      <c r="AH582" s="5"/>
      <c r="AI582" s="5"/>
    </row>
    <row r="583" spans="22:35" ht="12.75" customHeight="1" x14ac:dyDescent="0.25">
      <c r="V583" s="4"/>
      <c r="W583" s="4"/>
      <c r="Z583" s="5"/>
      <c r="AA583" s="5"/>
      <c r="AB583" s="5"/>
      <c r="AC583" s="5"/>
      <c r="AD583" s="5"/>
      <c r="AE583" s="5"/>
      <c r="AF583" s="5"/>
      <c r="AG583" s="5"/>
      <c r="AH583" s="5"/>
      <c r="AI583" s="5"/>
    </row>
    <row r="584" spans="22:35" ht="12.75" customHeight="1" x14ac:dyDescent="0.25">
      <c r="V584" s="4"/>
      <c r="W584" s="4"/>
      <c r="Z584" s="5"/>
      <c r="AA584" s="5"/>
      <c r="AB584" s="5"/>
      <c r="AC584" s="5"/>
      <c r="AD584" s="5"/>
      <c r="AE584" s="5"/>
      <c r="AF584" s="5"/>
      <c r="AG584" s="5"/>
      <c r="AH584" s="5"/>
      <c r="AI584" s="5"/>
    </row>
    <row r="585" spans="22:35" ht="12.75" customHeight="1" x14ac:dyDescent="0.25">
      <c r="V585" s="4"/>
      <c r="W585" s="4"/>
      <c r="Z585" s="5"/>
      <c r="AA585" s="5"/>
      <c r="AB585" s="5"/>
      <c r="AC585" s="5"/>
      <c r="AD585" s="5"/>
      <c r="AE585" s="5"/>
      <c r="AF585" s="5"/>
      <c r="AG585" s="5"/>
      <c r="AH585" s="5"/>
      <c r="AI585" s="5"/>
    </row>
    <row r="586" spans="22:35" ht="12.75" customHeight="1" x14ac:dyDescent="0.25">
      <c r="V586" s="4"/>
      <c r="W586" s="4"/>
      <c r="Z586" s="5"/>
      <c r="AA586" s="5"/>
      <c r="AB586" s="5"/>
      <c r="AC586" s="5"/>
      <c r="AD586" s="5"/>
      <c r="AE586" s="5"/>
      <c r="AF586" s="5"/>
      <c r="AG586" s="5"/>
      <c r="AH586" s="5"/>
      <c r="AI586" s="5"/>
    </row>
    <row r="587" spans="22:35" ht="12.75" customHeight="1" x14ac:dyDescent="0.25">
      <c r="V587" s="4"/>
      <c r="W587" s="4"/>
      <c r="Z587" s="5"/>
      <c r="AA587" s="5"/>
      <c r="AB587" s="5"/>
      <c r="AC587" s="5"/>
      <c r="AD587" s="5"/>
      <c r="AE587" s="5"/>
      <c r="AF587" s="5"/>
      <c r="AG587" s="5"/>
      <c r="AH587" s="5"/>
      <c r="AI587" s="5"/>
    </row>
    <row r="588" spans="22:35" ht="12.75" customHeight="1" x14ac:dyDescent="0.25">
      <c r="V588" s="4"/>
      <c r="W588" s="4"/>
      <c r="Z588" s="5"/>
      <c r="AA588" s="5"/>
      <c r="AB588" s="5"/>
      <c r="AC588" s="5"/>
      <c r="AD588" s="5"/>
      <c r="AE588" s="5"/>
      <c r="AF588" s="5"/>
      <c r="AG588" s="5"/>
      <c r="AH588" s="5"/>
      <c r="AI588" s="5"/>
    </row>
    <row r="589" spans="22:35" ht="12.75" customHeight="1" x14ac:dyDescent="0.25">
      <c r="V589" s="4"/>
      <c r="W589" s="4"/>
      <c r="Z589" s="5"/>
      <c r="AA589" s="5"/>
      <c r="AB589" s="5"/>
      <c r="AC589" s="5"/>
      <c r="AD589" s="5"/>
      <c r="AE589" s="5"/>
      <c r="AF589" s="5"/>
      <c r="AG589" s="5"/>
      <c r="AH589" s="5"/>
      <c r="AI589" s="5"/>
    </row>
    <row r="590" spans="22:35" ht="12.75" customHeight="1" x14ac:dyDescent="0.25">
      <c r="V590" s="4"/>
      <c r="W590" s="4"/>
      <c r="Z590" s="5"/>
      <c r="AA590" s="5"/>
      <c r="AB590" s="5"/>
      <c r="AC590" s="5"/>
      <c r="AD590" s="5"/>
      <c r="AE590" s="5"/>
      <c r="AF590" s="5"/>
      <c r="AG590" s="5"/>
      <c r="AH590" s="5"/>
      <c r="AI590" s="5"/>
    </row>
    <row r="591" spans="22:35" ht="12.75" customHeight="1" x14ac:dyDescent="0.25">
      <c r="V591" s="4"/>
      <c r="W591" s="4"/>
      <c r="Z591" s="5"/>
      <c r="AA591" s="5"/>
      <c r="AB591" s="5"/>
      <c r="AC591" s="5"/>
      <c r="AD591" s="5"/>
      <c r="AE591" s="5"/>
      <c r="AF591" s="5"/>
      <c r="AG591" s="5"/>
      <c r="AH591" s="5"/>
      <c r="AI591" s="5"/>
    </row>
    <row r="592" spans="22:35" ht="12.75" customHeight="1" x14ac:dyDescent="0.25">
      <c r="V592" s="4"/>
      <c r="W592" s="4"/>
      <c r="Z592" s="5"/>
      <c r="AA592" s="5"/>
      <c r="AB592" s="5"/>
      <c r="AC592" s="5"/>
      <c r="AD592" s="5"/>
      <c r="AE592" s="5"/>
      <c r="AF592" s="5"/>
      <c r="AG592" s="5"/>
      <c r="AH592" s="5"/>
      <c r="AI592" s="5"/>
    </row>
    <row r="593" spans="22:35" ht="12.75" customHeight="1" x14ac:dyDescent="0.25">
      <c r="V593" s="4"/>
      <c r="W593" s="4"/>
      <c r="Z593" s="5"/>
      <c r="AA593" s="5"/>
      <c r="AB593" s="5"/>
      <c r="AC593" s="5"/>
      <c r="AD593" s="5"/>
      <c r="AE593" s="5"/>
      <c r="AF593" s="5"/>
      <c r="AG593" s="5"/>
      <c r="AH593" s="5"/>
      <c r="AI593" s="5"/>
    </row>
    <row r="594" spans="22:35" ht="12.75" customHeight="1" x14ac:dyDescent="0.25">
      <c r="V594" s="4"/>
      <c r="W594" s="4"/>
      <c r="Z594" s="5"/>
      <c r="AA594" s="5"/>
      <c r="AB594" s="5"/>
      <c r="AC594" s="5"/>
      <c r="AD594" s="5"/>
      <c r="AE594" s="5"/>
      <c r="AF594" s="5"/>
      <c r="AG594" s="5"/>
      <c r="AH594" s="5"/>
      <c r="AI594" s="5"/>
    </row>
    <row r="595" spans="22:35" ht="12.75" customHeight="1" x14ac:dyDescent="0.25">
      <c r="V595" s="4"/>
      <c r="W595" s="4"/>
      <c r="Z595" s="5"/>
      <c r="AA595" s="5"/>
      <c r="AB595" s="5"/>
      <c r="AC595" s="5"/>
      <c r="AD595" s="5"/>
      <c r="AE595" s="5"/>
      <c r="AF595" s="5"/>
      <c r="AG595" s="5"/>
      <c r="AH595" s="5"/>
      <c r="AI595" s="5"/>
    </row>
    <row r="596" spans="22:35" ht="12.75" customHeight="1" x14ac:dyDescent="0.25">
      <c r="V596" s="4"/>
      <c r="W596" s="4"/>
      <c r="Z596" s="5"/>
      <c r="AA596" s="5"/>
      <c r="AB596" s="5"/>
      <c r="AC596" s="5"/>
      <c r="AD596" s="5"/>
      <c r="AE596" s="5"/>
      <c r="AF596" s="5"/>
      <c r="AG596" s="5"/>
      <c r="AH596" s="5"/>
      <c r="AI596" s="5"/>
    </row>
    <row r="597" spans="22:35" ht="12.75" customHeight="1" x14ac:dyDescent="0.25">
      <c r="V597" s="4"/>
      <c r="W597" s="4"/>
      <c r="Z597" s="5"/>
      <c r="AA597" s="5"/>
      <c r="AB597" s="5"/>
      <c r="AC597" s="5"/>
      <c r="AD597" s="5"/>
      <c r="AE597" s="5"/>
      <c r="AF597" s="5"/>
      <c r="AG597" s="5"/>
      <c r="AH597" s="5"/>
      <c r="AI597" s="5"/>
    </row>
    <row r="598" spans="22:35" ht="12.75" customHeight="1" x14ac:dyDescent="0.25">
      <c r="V598" s="4"/>
      <c r="W598" s="4"/>
      <c r="Z598" s="5"/>
      <c r="AA598" s="5"/>
      <c r="AB598" s="5"/>
      <c r="AC598" s="5"/>
      <c r="AD598" s="5"/>
      <c r="AE598" s="5"/>
      <c r="AF598" s="5"/>
      <c r="AG598" s="5"/>
      <c r="AH598" s="5"/>
      <c r="AI598" s="5"/>
    </row>
    <row r="599" spans="22:35" ht="12.75" customHeight="1" x14ac:dyDescent="0.25">
      <c r="V599" s="4"/>
      <c r="W599" s="4"/>
      <c r="Z599" s="5"/>
      <c r="AA599" s="5"/>
      <c r="AB599" s="5"/>
      <c r="AC599" s="5"/>
      <c r="AD599" s="5"/>
      <c r="AE599" s="5"/>
      <c r="AF599" s="5"/>
      <c r="AG599" s="5"/>
      <c r="AH599" s="5"/>
      <c r="AI599" s="5"/>
    </row>
    <row r="600" spans="22:35" ht="12.75" customHeight="1" x14ac:dyDescent="0.25">
      <c r="V600" s="4"/>
      <c r="W600" s="4"/>
      <c r="Z600" s="5"/>
      <c r="AA600" s="5"/>
      <c r="AB600" s="5"/>
      <c r="AC600" s="5"/>
      <c r="AD600" s="5"/>
      <c r="AE600" s="5"/>
      <c r="AF600" s="5"/>
      <c r="AG600" s="5"/>
      <c r="AH600" s="5"/>
      <c r="AI600" s="5"/>
    </row>
    <row r="601" spans="22:35" ht="12.75" customHeight="1" x14ac:dyDescent="0.25">
      <c r="V601" s="4"/>
      <c r="W601" s="4"/>
      <c r="Z601" s="5"/>
      <c r="AA601" s="5"/>
      <c r="AB601" s="5"/>
      <c r="AC601" s="5"/>
      <c r="AD601" s="5"/>
      <c r="AE601" s="5"/>
      <c r="AF601" s="5"/>
      <c r="AG601" s="5"/>
      <c r="AH601" s="5"/>
      <c r="AI601" s="5"/>
    </row>
    <row r="602" spans="22:35" ht="12.75" customHeight="1" x14ac:dyDescent="0.25">
      <c r="V602" s="4"/>
      <c r="W602" s="4"/>
      <c r="Z602" s="5"/>
      <c r="AA602" s="5"/>
      <c r="AB602" s="5"/>
      <c r="AC602" s="5"/>
      <c r="AD602" s="5"/>
      <c r="AE602" s="5"/>
      <c r="AF602" s="5"/>
      <c r="AG602" s="5"/>
      <c r="AH602" s="5"/>
      <c r="AI602" s="5"/>
    </row>
    <row r="603" spans="22:35" ht="12.75" customHeight="1" x14ac:dyDescent="0.25">
      <c r="V603" s="4"/>
      <c r="W603" s="4"/>
      <c r="Z603" s="5"/>
      <c r="AA603" s="5"/>
      <c r="AB603" s="5"/>
      <c r="AC603" s="5"/>
      <c r="AD603" s="5"/>
      <c r="AE603" s="5"/>
      <c r="AF603" s="5"/>
      <c r="AG603" s="5"/>
      <c r="AH603" s="5"/>
      <c r="AI603" s="5"/>
    </row>
    <row r="604" spans="22:35" ht="12.75" customHeight="1" x14ac:dyDescent="0.25">
      <c r="V604" s="4"/>
      <c r="W604" s="4"/>
      <c r="Z604" s="5"/>
      <c r="AA604" s="5"/>
      <c r="AB604" s="5"/>
      <c r="AC604" s="5"/>
      <c r="AD604" s="5"/>
      <c r="AE604" s="5"/>
      <c r="AF604" s="5"/>
      <c r="AG604" s="5"/>
      <c r="AH604" s="5"/>
      <c r="AI604" s="5"/>
    </row>
    <row r="605" spans="22:35" ht="12.75" customHeight="1" x14ac:dyDescent="0.25">
      <c r="V605" s="4"/>
      <c r="W605" s="4"/>
      <c r="Z605" s="5"/>
      <c r="AA605" s="5"/>
      <c r="AB605" s="5"/>
      <c r="AC605" s="5"/>
      <c r="AD605" s="5"/>
      <c r="AE605" s="5"/>
      <c r="AF605" s="5"/>
      <c r="AG605" s="5"/>
      <c r="AH605" s="5"/>
      <c r="AI605" s="5"/>
    </row>
    <row r="606" spans="22:35" ht="12.75" customHeight="1" x14ac:dyDescent="0.25">
      <c r="V606" s="4"/>
      <c r="W606" s="4"/>
      <c r="Z606" s="5"/>
      <c r="AA606" s="5"/>
      <c r="AB606" s="5"/>
      <c r="AC606" s="5"/>
      <c r="AD606" s="5"/>
      <c r="AE606" s="5"/>
      <c r="AF606" s="5"/>
      <c r="AG606" s="5"/>
      <c r="AH606" s="5"/>
      <c r="AI606" s="5"/>
    </row>
    <row r="607" spans="22:35" ht="12.75" customHeight="1" x14ac:dyDescent="0.25">
      <c r="V607" s="4"/>
      <c r="W607" s="4"/>
      <c r="Z607" s="5"/>
      <c r="AA607" s="5"/>
      <c r="AB607" s="5"/>
      <c r="AC607" s="5"/>
      <c r="AD607" s="5"/>
      <c r="AE607" s="5"/>
      <c r="AF607" s="5"/>
      <c r="AG607" s="5"/>
      <c r="AH607" s="5"/>
      <c r="AI607" s="5"/>
    </row>
    <row r="608" spans="22:35" ht="12.75" customHeight="1" x14ac:dyDescent="0.25">
      <c r="V608" s="4"/>
      <c r="W608" s="4"/>
      <c r="Z608" s="5"/>
      <c r="AA608" s="5"/>
      <c r="AB608" s="5"/>
      <c r="AC608" s="5"/>
      <c r="AD608" s="5"/>
      <c r="AE608" s="5"/>
      <c r="AF608" s="5"/>
      <c r="AG608" s="5"/>
      <c r="AH608" s="5"/>
      <c r="AI608" s="5"/>
    </row>
    <row r="609" spans="22:35" ht="12.75" customHeight="1" x14ac:dyDescent="0.25">
      <c r="V609" s="4"/>
      <c r="W609" s="4"/>
      <c r="Z609" s="5"/>
      <c r="AA609" s="5"/>
      <c r="AB609" s="5"/>
      <c r="AC609" s="5"/>
      <c r="AD609" s="5"/>
      <c r="AE609" s="5"/>
      <c r="AF609" s="5"/>
      <c r="AG609" s="5"/>
      <c r="AH609" s="5"/>
      <c r="AI609" s="5"/>
    </row>
    <row r="610" spans="22:35" ht="12.75" customHeight="1" x14ac:dyDescent="0.25">
      <c r="V610" s="4"/>
      <c r="W610" s="4"/>
      <c r="Z610" s="5"/>
      <c r="AA610" s="5"/>
      <c r="AB610" s="5"/>
      <c r="AC610" s="5"/>
      <c r="AD610" s="5"/>
      <c r="AE610" s="5"/>
      <c r="AF610" s="5"/>
      <c r="AG610" s="5"/>
      <c r="AH610" s="5"/>
      <c r="AI610" s="5"/>
    </row>
    <row r="611" spans="22:35" ht="12.75" customHeight="1" x14ac:dyDescent="0.25">
      <c r="V611" s="4"/>
      <c r="W611" s="4"/>
      <c r="Z611" s="5"/>
      <c r="AA611" s="5"/>
      <c r="AB611" s="5"/>
      <c r="AC611" s="5"/>
      <c r="AD611" s="5"/>
      <c r="AE611" s="5"/>
      <c r="AF611" s="5"/>
      <c r="AG611" s="5"/>
      <c r="AH611" s="5"/>
      <c r="AI611" s="5"/>
    </row>
    <row r="612" spans="22:35" ht="12.75" customHeight="1" x14ac:dyDescent="0.25">
      <c r="V612" s="4"/>
      <c r="W612" s="4"/>
      <c r="Z612" s="5"/>
      <c r="AA612" s="5"/>
      <c r="AB612" s="5"/>
      <c r="AC612" s="5"/>
      <c r="AD612" s="5"/>
      <c r="AE612" s="5"/>
      <c r="AF612" s="5"/>
      <c r="AG612" s="5"/>
      <c r="AH612" s="5"/>
      <c r="AI612" s="5"/>
    </row>
    <row r="613" spans="22:35" ht="12.75" customHeight="1" x14ac:dyDescent="0.25">
      <c r="V613" s="4"/>
      <c r="W613" s="4"/>
      <c r="Z613" s="5"/>
      <c r="AA613" s="5"/>
      <c r="AB613" s="5"/>
      <c r="AC613" s="5"/>
      <c r="AD613" s="5"/>
      <c r="AE613" s="5"/>
      <c r="AF613" s="5"/>
      <c r="AG613" s="5"/>
      <c r="AH613" s="5"/>
      <c r="AI613" s="5"/>
    </row>
    <row r="614" spans="22:35" ht="12.75" customHeight="1" x14ac:dyDescent="0.25">
      <c r="V614" s="4"/>
      <c r="W614" s="4"/>
      <c r="Z614" s="5"/>
      <c r="AA614" s="5"/>
      <c r="AB614" s="5"/>
      <c r="AC614" s="5"/>
      <c r="AD614" s="5"/>
      <c r="AE614" s="5"/>
      <c r="AF614" s="5"/>
      <c r="AG614" s="5"/>
      <c r="AH614" s="5"/>
      <c r="AI614" s="5"/>
    </row>
    <row r="615" spans="22:35" ht="12.75" customHeight="1" x14ac:dyDescent="0.25">
      <c r="V615" s="4"/>
      <c r="W615" s="4"/>
      <c r="Z615" s="5"/>
      <c r="AA615" s="5"/>
      <c r="AB615" s="5"/>
      <c r="AC615" s="5"/>
      <c r="AD615" s="5"/>
      <c r="AE615" s="5"/>
      <c r="AF615" s="5"/>
      <c r="AG615" s="5"/>
      <c r="AH615" s="5"/>
      <c r="AI615" s="5"/>
    </row>
    <row r="616" spans="22:35" ht="12.75" customHeight="1" x14ac:dyDescent="0.25">
      <c r="V616" s="4"/>
      <c r="W616" s="4"/>
      <c r="Z616" s="5"/>
      <c r="AA616" s="5"/>
      <c r="AB616" s="5"/>
      <c r="AC616" s="5"/>
      <c r="AD616" s="5"/>
      <c r="AE616" s="5"/>
      <c r="AF616" s="5"/>
      <c r="AG616" s="5"/>
      <c r="AH616" s="5"/>
      <c r="AI616" s="5"/>
    </row>
    <row r="617" spans="22:35" ht="12.75" customHeight="1" x14ac:dyDescent="0.25">
      <c r="V617" s="4"/>
      <c r="W617" s="4"/>
      <c r="Z617" s="5"/>
      <c r="AA617" s="5"/>
      <c r="AB617" s="5"/>
      <c r="AC617" s="5"/>
      <c r="AD617" s="5"/>
      <c r="AE617" s="5"/>
      <c r="AF617" s="5"/>
      <c r="AG617" s="5"/>
      <c r="AH617" s="5"/>
      <c r="AI617" s="5"/>
    </row>
    <row r="618" spans="22:35" ht="12.75" customHeight="1" x14ac:dyDescent="0.25">
      <c r="V618" s="4"/>
      <c r="W618" s="4"/>
      <c r="Z618" s="5"/>
      <c r="AA618" s="5"/>
      <c r="AB618" s="5"/>
      <c r="AC618" s="5"/>
      <c r="AD618" s="5"/>
      <c r="AE618" s="5"/>
      <c r="AF618" s="5"/>
      <c r="AG618" s="5"/>
      <c r="AH618" s="5"/>
      <c r="AI618" s="5"/>
    </row>
    <row r="619" spans="22:35" ht="12.75" customHeight="1" x14ac:dyDescent="0.25">
      <c r="V619" s="4"/>
      <c r="W619" s="4"/>
      <c r="Z619" s="5"/>
      <c r="AA619" s="5"/>
      <c r="AB619" s="5"/>
      <c r="AC619" s="5"/>
      <c r="AD619" s="5"/>
      <c r="AE619" s="5"/>
      <c r="AF619" s="5"/>
      <c r="AG619" s="5"/>
      <c r="AH619" s="5"/>
      <c r="AI619" s="5"/>
    </row>
    <row r="620" spans="22:35" ht="12.75" customHeight="1" x14ac:dyDescent="0.25">
      <c r="V620" s="4"/>
      <c r="W620" s="4"/>
      <c r="Z620" s="5"/>
      <c r="AA620" s="5"/>
      <c r="AB620" s="5"/>
      <c r="AC620" s="5"/>
      <c r="AD620" s="5"/>
      <c r="AE620" s="5"/>
      <c r="AF620" s="5"/>
      <c r="AG620" s="5"/>
      <c r="AH620" s="5"/>
      <c r="AI620" s="5"/>
    </row>
    <row r="621" spans="22:35" ht="12.75" customHeight="1" x14ac:dyDescent="0.25">
      <c r="V621" s="4"/>
      <c r="W621" s="4"/>
      <c r="Z621" s="5"/>
      <c r="AA621" s="5"/>
      <c r="AB621" s="5"/>
      <c r="AC621" s="5"/>
      <c r="AD621" s="5"/>
      <c r="AE621" s="5"/>
      <c r="AF621" s="5"/>
      <c r="AG621" s="5"/>
      <c r="AH621" s="5"/>
      <c r="AI621" s="5"/>
    </row>
    <row r="622" spans="22:35" ht="12.75" customHeight="1" x14ac:dyDescent="0.25">
      <c r="V622" s="4"/>
      <c r="W622" s="4"/>
      <c r="Z622" s="5"/>
      <c r="AA622" s="5"/>
      <c r="AB622" s="5"/>
      <c r="AC622" s="5"/>
      <c r="AD622" s="5"/>
      <c r="AE622" s="5"/>
      <c r="AF622" s="5"/>
      <c r="AG622" s="5"/>
      <c r="AH622" s="5"/>
      <c r="AI622" s="5"/>
    </row>
    <row r="623" spans="22:35" ht="12.75" customHeight="1" x14ac:dyDescent="0.25">
      <c r="V623" s="4"/>
      <c r="W623" s="4"/>
      <c r="Z623" s="5"/>
      <c r="AA623" s="5"/>
      <c r="AB623" s="5"/>
      <c r="AC623" s="5"/>
      <c r="AD623" s="5"/>
      <c r="AE623" s="5"/>
      <c r="AF623" s="5"/>
      <c r="AG623" s="5"/>
      <c r="AH623" s="5"/>
      <c r="AI623" s="5"/>
    </row>
    <row r="624" spans="22:35" ht="12.75" customHeight="1" x14ac:dyDescent="0.25">
      <c r="V624" s="4"/>
      <c r="W624" s="4"/>
      <c r="Z624" s="5"/>
      <c r="AA624" s="5"/>
      <c r="AB624" s="5"/>
      <c r="AC624" s="5"/>
      <c r="AD624" s="5"/>
      <c r="AE624" s="5"/>
      <c r="AF624" s="5"/>
      <c r="AG624" s="5"/>
      <c r="AH624" s="5"/>
      <c r="AI624" s="5"/>
    </row>
    <row r="625" spans="22:35" ht="12.75" customHeight="1" x14ac:dyDescent="0.25">
      <c r="V625" s="4"/>
      <c r="W625" s="4"/>
      <c r="Z625" s="5"/>
      <c r="AA625" s="5"/>
      <c r="AB625" s="5"/>
      <c r="AC625" s="5"/>
      <c r="AD625" s="5"/>
      <c r="AE625" s="5"/>
      <c r="AF625" s="5"/>
      <c r="AG625" s="5"/>
      <c r="AH625" s="5"/>
      <c r="AI625" s="5"/>
    </row>
    <row r="626" spans="22:35" ht="12.75" customHeight="1" x14ac:dyDescent="0.25">
      <c r="V626" s="4"/>
      <c r="W626" s="4"/>
      <c r="Z626" s="5"/>
      <c r="AA626" s="5"/>
      <c r="AB626" s="5"/>
      <c r="AC626" s="5"/>
      <c r="AD626" s="5"/>
      <c r="AE626" s="5"/>
      <c r="AF626" s="5"/>
      <c r="AG626" s="5"/>
      <c r="AH626" s="5"/>
      <c r="AI626" s="5"/>
    </row>
    <row r="627" spans="22:35" ht="12.75" customHeight="1" x14ac:dyDescent="0.25">
      <c r="V627" s="4"/>
      <c r="W627" s="4"/>
      <c r="Z627" s="5"/>
      <c r="AA627" s="5"/>
      <c r="AB627" s="5"/>
      <c r="AC627" s="5"/>
      <c r="AD627" s="5"/>
      <c r="AE627" s="5"/>
      <c r="AF627" s="5"/>
      <c r="AG627" s="5"/>
      <c r="AH627" s="5"/>
      <c r="AI627" s="5"/>
    </row>
    <row r="628" spans="22:35" ht="12.75" customHeight="1" x14ac:dyDescent="0.25">
      <c r="V628" s="4"/>
      <c r="W628" s="4"/>
      <c r="Z628" s="5"/>
      <c r="AA628" s="5"/>
      <c r="AB628" s="5"/>
      <c r="AC628" s="5"/>
      <c r="AD628" s="5"/>
      <c r="AE628" s="5"/>
      <c r="AF628" s="5"/>
      <c r="AG628" s="5"/>
      <c r="AH628" s="5"/>
      <c r="AI628" s="5"/>
    </row>
    <row r="629" spans="22:35" ht="12.75" customHeight="1" x14ac:dyDescent="0.25">
      <c r="V629" s="4"/>
      <c r="W629" s="4"/>
      <c r="Z629" s="5"/>
      <c r="AA629" s="5"/>
      <c r="AB629" s="5"/>
      <c r="AC629" s="5"/>
      <c r="AD629" s="5"/>
      <c r="AE629" s="5"/>
      <c r="AF629" s="5"/>
      <c r="AG629" s="5"/>
      <c r="AH629" s="5"/>
      <c r="AI629" s="5"/>
    </row>
    <row r="630" spans="22:35" ht="12.75" customHeight="1" x14ac:dyDescent="0.25">
      <c r="V630" s="4"/>
      <c r="W630" s="4"/>
      <c r="Z630" s="5"/>
      <c r="AA630" s="5"/>
      <c r="AB630" s="5"/>
      <c r="AC630" s="5"/>
      <c r="AD630" s="5"/>
      <c r="AE630" s="5"/>
      <c r="AF630" s="5"/>
      <c r="AG630" s="5"/>
      <c r="AH630" s="5"/>
      <c r="AI630" s="5"/>
    </row>
    <row r="631" spans="22:35" ht="12.75" customHeight="1" x14ac:dyDescent="0.25">
      <c r="V631" s="4"/>
      <c r="W631" s="4"/>
      <c r="Z631" s="5"/>
      <c r="AA631" s="5"/>
      <c r="AB631" s="5"/>
      <c r="AC631" s="5"/>
      <c r="AD631" s="5"/>
      <c r="AE631" s="5"/>
      <c r="AF631" s="5"/>
      <c r="AG631" s="5"/>
      <c r="AH631" s="5"/>
      <c r="AI631" s="5"/>
    </row>
    <row r="632" spans="22:35" ht="12.75" customHeight="1" x14ac:dyDescent="0.25">
      <c r="V632" s="4"/>
      <c r="W632" s="4"/>
      <c r="Z632" s="5"/>
      <c r="AA632" s="5"/>
      <c r="AB632" s="5"/>
      <c r="AC632" s="5"/>
      <c r="AD632" s="5"/>
      <c r="AE632" s="5"/>
      <c r="AF632" s="5"/>
      <c r="AG632" s="5"/>
      <c r="AH632" s="5"/>
      <c r="AI632" s="5"/>
    </row>
    <row r="633" spans="22:35" ht="12.75" customHeight="1" x14ac:dyDescent="0.25">
      <c r="V633" s="4"/>
      <c r="W633" s="4"/>
      <c r="Z633" s="5"/>
      <c r="AA633" s="5"/>
      <c r="AB633" s="5"/>
      <c r="AC633" s="5"/>
      <c r="AD633" s="5"/>
      <c r="AE633" s="5"/>
      <c r="AF633" s="5"/>
      <c r="AG633" s="5"/>
      <c r="AH633" s="5"/>
      <c r="AI633" s="5"/>
    </row>
    <row r="634" spans="22:35" ht="12.75" customHeight="1" x14ac:dyDescent="0.25">
      <c r="V634" s="4"/>
      <c r="W634" s="4"/>
      <c r="Z634" s="5"/>
      <c r="AA634" s="5"/>
      <c r="AB634" s="5"/>
      <c r="AC634" s="5"/>
      <c r="AD634" s="5"/>
      <c r="AE634" s="5"/>
      <c r="AF634" s="5"/>
      <c r="AG634" s="5"/>
      <c r="AH634" s="5"/>
      <c r="AI634" s="5"/>
    </row>
    <row r="635" spans="22:35" ht="12.75" customHeight="1" x14ac:dyDescent="0.25">
      <c r="V635" s="4"/>
      <c r="W635" s="4"/>
      <c r="Z635" s="5"/>
      <c r="AA635" s="5"/>
      <c r="AB635" s="5"/>
      <c r="AC635" s="5"/>
      <c r="AD635" s="5"/>
      <c r="AE635" s="5"/>
      <c r="AF635" s="5"/>
      <c r="AG635" s="5"/>
      <c r="AH635" s="5"/>
      <c r="AI635" s="5"/>
    </row>
    <row r="636" spans="22:35" ht="12.75" customHeight="1" x14ac:dyDescent="0.25">
      <c r="V636" s="4"/>
      <c r="W636" s="4"/>
      <c r="Z636" s="5"/>
      <c r="AA636" s="5"/>
      <c r="AB636" s="5"/>
      <c r="AC636" s="5"/>
      <c r="AD636" s="5"/>
      <c r="AE636" s="5"/>
      <c r="AF636" s="5"/>
      <c r="AG636" s="5"/>
      <c r="AH636" s="5"/>
      <c r="AI636" s="5"/>
    </row>
    <row r="637" spans="22:35" ht="12.75" customHeight="1" x14ac:dyDescent="0.25">
      <c r="V637" s="4"/>
      <c r="W637" s="4"/>
      <c r="Z637" s="5"/>
      <c r="AA637" s="5"/>
      <c r="AB637" s="5"/>
      <c r="AC637" s="5"/>
      <c r="AD637" s="5"/>
      <c r="AE637" s="5"/>
      <c r="AF637" s="5"/>
      <c r="AG637" s="5"/>
      <c r="AH637" s="5"/>
      <c r="AI637" s="5"/>
    </row>
    <row r="638" spans="22:35" ht="12.75" customHeight="1" x14ac:dyDescent="0.25">
      <c r="V638" s="4"/>
      <c r="W638" s="4"/>
      <c r="Z638" s="5"/>
      <c r="AA638" s="5"/>
      <c r="AB638" s="5"/>
      <c r="AC638" s="5"/>
      <c r="AD638" s="5"/>
      <c r="AE638" s="5"/>
      <c r="AF638" s="5"/>
      <c r="AG638" s="5"/>
      <c r="AH638" s="5"/>
      <c r="AI638" s="5"/>
    </row>
    <row r="639" spans="22:35" ht="12.75" customHeight="1" x14ac:dyDescent="0.25">
      <c r="V639" s="72"/>
      <c r="W639" s="72"/>
      <c r="Z639" s="5"/>
      <c r="AA639" s="5"/>
      <c r="AB639" s="5"/>
      <c r="AC639" s="5"/>
      <c r="AD639" s="5"/>
      <c r="AE639" s="5"/>
      <c r="AF639" s="5"/>
      <c r="AG639" s="5"/>
      <c r="AH639" s="5"/>
      <c r="AI639" s="5"/>
    </row>
    <row r="640" spans="22:35" ht="12.75" customHeight="1" x14ac:dyDescent="0.25">
      <c r="V640" s="72"/>
      <c r="W640" s="72"/>
      <c r="Z640" s="5"/>
      <c r="AA640" s="5"/>
      <c r="AB640" s="5"/>
      <c r="AC640" s="5"/>
      <c r="AD640" s="5"/>
      <c r="AE640" s="5"/>
      <c r="AF640" s="5"/>
      <c r="AG640" s="5"/>
      <c r="AH640" s="5"/>
      <c r="AI640" s="5"/>
    </row>
    <row r="641" spans="22:35" ht="12.75" customHeight="1" x14ac:dyDescent="0.25">
      <c r="V641" s="72"/>
      <c r="W641" s="72"/>
      <c r="Z641" s="5"/>
      <c r="AA641" s="5"/>
      <c r="AB641" s="5"/>
      <c r="AC641" s="5"/>
      <c r="AD641" s="5"/>
      <c r="AE641" s="5"/>
      <c r="AF641" s="5"/>
      <c r="AG641" s="5"/>
      <c r="AH641" s="5"/>
      <c r="AI641" s="5"/>
    </row>
    <row r="642" spans="22:35" ht="12.75" customHeight="1" x14ac:dyDescent="0.25">
      <c r="V642" s="72"/>
      <c r="W642" s="72"/>
      <c r="Z642" s="5"/>
      <c r="AA642" s="5"/>
      <c r="AB642" s="5"/>
      <c r="AC642" s="5"/>
      <c r="AD642" s="5"/>
      <c r="AE642" s="5"/>
      <c r="AF642" s="5"/>
      <c r="AG642" s="5"/>
      <c r="AH642" s="5"/>
      <c r="AI642" s="5"/>
    </row>
    <row r="643" spans="22:35" ht="12.75" customHeight="1" x14ac:dyDescent="0.25">
      <c r="V643" s="72"/>
      <c r="W643" s="72"/>
      <c r="Z643" s="5"/>
      <c r="AA643" s="5"/>
      <c r="AB643" s="5"/>
      <c r="AC643" s="5"/>
      <c r="AD643" s="5"/>
      <c r="AE643" s="5"/>
      <c r="AF643" s="5"/>
      <c r="AG643" s="5"/>
      <c r="AH643" s="5"/>
      <c r="AI643" s="5"/>
    </row>
    <row r="644" spans="22:35" ht="12.75" customHeight="1" x14ac:dyDescent="0.25">
      <c r="V644" s="72"/>
      <c r="W644" s="72"/>
      <c r="Z644" s="5"/>
      <c r="AA644" s="5"/>
      <c r="AB644" s="5"/>
      <c r="AC644" s="5"/>
      <c r="AD644" s="5"/>
      <c r="AE644" s="5"/>
      <c r="AF644" s="5"/>
      <c r="AG644" s="5"/>
      <c r="AH644" s="5"/>
      <c r="AI644" s="5"/>
    </row>
    <row r="645" spans="22:35" ht="12.75" customHeight="1" x14ac:dyDescent="0.25">
      <c r="V645" s="72"/>
      <c r="W645" s="72"/>
      <c r="Z645" s="5"/>
      <c r="AA645" s="5"/>
      <c r="AB645" s="5"/>
      <c r="AC645" s="5"/>
      <c r="AD645" s="5"/>
      <c r="AE645" s="5"/>
      <c r="AF645" s="5"/>
      <c r="AG645" s="5"/>
      <c r="AH645" s="5"/>
      <c r="AI645" s="5"/>
    </row>
    <row r="646" spans="22:35" ht="12.75" customHeight="1" x14ac:dyDescent="0.25">
      <c r="V646" s="72"/>
      <c r="W646" s="72"/>
      <c r="Z646" s="5"/>
      <c r="AA646" s="5"/>
      <c r="AB646" s="5"/>
      <c r="AC646" s="5"/>
      <c r="AD646" s="5"/>
      <c r="AE646" s="5"/>
      <c r="AF646" s="5"/>
      <c r="AG646" s="5"/>
      <c r="AH646" s="5"/>
      <c r="AI646" s="5"/>
    </row>
    <row r="647" spans="22:35" ht="12.75" customHeight="1" x14ac:dyDescent="0.25">
      <c r="V647" s="72"/>
      <c r="W647" s="72"/>
      <c r="Z647" s="5"/>
      <c r="AA647" s="5"/>
      <c r="AB647" s="5"/>
      <c r="AC647" s="5"/>
      <c r="AD647" s="5"/>
      <c r="AE647" s="5"/>
      <c r="AF647" s="5"/>
      <c r="AG647" s="5"/>
      <c r="AH647" s="5"/>
      <c r="AI647" s="5"/>
    </row>
    <row r="648" spans="22:35" ht="12.75" customHeight="1" x14ac:dyDescent="0.25">
      <c r="V648" s="72"/>
      <c r="W648" s="72"/>
      <c r="Z648" s="5"/>
      <c r="AA648" s="5"/>
      <c r="AB648" s="5"/>
      <c r="AC648" s="5"/>
      <c r="AD648" s="5"/>
      <c r="AE648" s="5"/>
      <c r="AF648" s="5"/>
      <c r="AG648" s="5"/>
      <c r="AH648" s="5"/>
      <c r="AI648" s="5"/>
    </row>
    <row r="649" spans="22:35" ht="12.75" customHeight="1" x14ac:dyDescent="0.25">
      <c r="V649" s="72"/>
      <c r="W649" s="72"/>
      <c r="Z649" s="5"/>
      <c r="AA649" s="5"/>
      <c r="AB649" s="5"/>
      <c r="AC649" s="5"/>
      <c r="AD649" s="5"/>
      <c r="AE649" s="5"/>
      <c r="AF649" s="5"/>
      <c r="AG649" s="5"/>
      <c r="AH649" s="5"/>
      <c r="AI649" s="5"/>
    </row>
    <row r="650" spans="22:35" ht="12.75" customHeight="1" x14ac:dyDescent="0.25">
      <c r="V650" s="72"/>
      <c r="W650" s="72"/>
      <c r="Z650" s="5"/>
      <c r="AA650" s="5"/>
      <c r="AB650" s="5"/>
      <c r="AC650" s="5"/>
      <c r="AD650" s="5"/>
      <c r="AE650" s="5"/>
      <c r="AF650" s="5"/>
      <c r="AG650" s="5"/>
      <c r="AH650" s="5"/>
      <c r="AI650" s="5"/>
    </row>
    <row r="651" spans="22:35" ht="12.75" customHeight="1" x14ac:dyDescent="0.25">
      <c r="V651" s="72"/>
      <c r="W651" s="72"/>
      <c r="Z651" s="5"/>
      <c r="AA651" s="5"/>
      <c r="AB651" s="5"/>
      <c r="AC651" s="5"/>
      <c r="AD651" s="5"/>
      <c r="AE651" s="5"/>
      <c r="AF651" s="5"/>
      <c r="AG651" s="5"/>
      <c r="AH651" s="5"/>
      <c r="AI651" s="5"/>
    </row>
    <row r="652" spans="22:35" ht="12.75" customHeight="1" x14ac:dyDescent="0.25">
      <c r="V652" s="72"/>
      <c r="W652" s="72"/>
      <c r="Z652" s="5"/>
      <c r="AA652" s="5"/>
      <c r="AB652" s="5"/>
      <c r="AC652" s="5"/>
      <c r="AD652" s="5"/>
      <c r="AE652" s="5"/>
      <c r="AF652" s="5"/>
      <c r="AG652" s="5"/>
      <c r="AH652" s="5"/>
      <c r="AI652" s="5"/>
    </row>
    <row r="653" spans="22:35" ht="12.75" customHeight="1" x14ac:dyDescent="0.25">
      <c r="V653" s="72"/>
      <c r="W653" s="72"/>
      <c r="Z653" s="5"/>
      <c r="AA653" s="5"/>
      <c r="AB653" s="5"/>
      <c r="AC653" s="5"/>
      <c r="AD653" s="5"/>
      <c r="AE653" s="5"/>
      <c r="AF653" s="5"/>
      <c r="AG653" s="5"/>
      <c r="AH653" s="5"/>
      <c r="AI653" s="5"/>
    </row>
    <row r="654" spans="22:35" ht="12.75" customHeight="1" x14ac:dyDescent="0.25">
      <c r="V654" s="72"/>
      <c r="W654" s="72"/>
      <c r="Z654" s="5"/>
      <c r="AA654" s="5"/>
      <c r="AB654" s="5"/>
      <c r="AC654" s="5"/>
      <c r="AD654" s="5"/>
      <c r="AE654" s="5"/>
      <c r="AF654" s="5"/>
      <c r="AG654" s="5"/>
      <c r="AH654" s="5"/>
      <c r="AI654" s="5"/>
    </row>
    <row r="655" spans="22:35" ht="12.75" customHeight="1" x14ac:dyDescent="0.25">
      <c r="V655" s="72"/>
      <c r="W655" s="72"/>
      <c r="Z655" s="5"/>
      <c r="AA655" s="5"/>
      <c r="AB655" s="5"/>
      <c r="AC655" s="5"/>
      <c r="AD655" s="5"/>
      <c r="AE655" s="5"/>
      <c r="AF655" s="5"/>
      <c r="AG655" s="5"/>
      <c r="AH655" s="5"/>
      <c r="AI655" s="5"/>
    </row>
    <row r="656" spans="22:35" ht="12.75" customHeight="1" x14ac:dyDescent="0.25">
      <c r="V656" s="72"/>
      <c r="W656" s="72"/>
      <c r="Z656" s="5"/>
      <c r="AA656" s="5"/>
      <c r="AB656" s="5"/>
      <c r="AC656" s="5"/>
      <c r="AD656" s="5"/>
      <c r="AE656" s="5"/>
      <c r="AF656" s="5"/>
      <c r="AG656" s="5"/>
      <c r="AH656" s="5"/>
      <c r="AI656" s="5"/>
    </row>
    <row r="657" spans="22:35" ht="12.75" customHeight="1" x14ac:dyDescent="0.25">
      <c r="V657" s="72"/>
      <c r="W657" s="72"/>
      <c r="Z657" s="5"/>
      <c r="AA657" s="5"/>
      <c r="AB657" s="5"/>
      <c r="AC657" s="5"/>
      <c r="AD657" s="5"/>
      <c r="AE657" s="5"/>
      <c r="AF657" s="5"/>
      <c r="AG657" s="5"/>
      <c r="AH657" s="5"/>
      <c r="AI657" s="5"/>
    </row>
    <row r="658" spans="22:35" ht="12.75" customHeight="1" x14ac:dyDescent="0.25">
      <c r="V658" s="72"/>
      <c r="W658" s="72"/>
      <c r="Z658" s="5"/>
      <c r="AA658" s="5"/>
      <c r="AB658" s="5"/>
      <c r="AC658" s="5"/>
      <c r="AD658" s="5"/>
      <c r="AE658" s="5"/>
      <c r="AF658" s="5"/>
      <c r="AG658" s="5"/>
      <c r="AH658" s="5"/>
      <c r="AI658" s="5"/>
    </row>
    <row r="659" spans="22:35" ht="12.75" customHeight="1" x14ac:dyDescent="0.25">
      <c r="V659" s="72"/>
      <c r="W659" s="72"/>
      <c r="Z659" s="5"/>
      <c r="AA659" s="5"/>
      <c r="AB659" s="5"/>
      <c r="AC659" s="5"/>
      <c r="AD659" s="5"/>
      <c r="AE659" s="5"/>
      <c r="AF659" s="5"/>
      <c r="AG659" s="5"/>
      <c r="AH659" s="5"/>
      <c r="AI659" s="5"/>
    </row>
    <row r="660" spans="22:35" ht="12.75" customHeight="1" x14ac:dyDescent="0.25">
      <c r="V660" s="72"/>
      <c r="W660" s="72"/>
      <c r="Z660" s="5"/>
      <c r="AA660" s="5"/>
      <c r="AB660" s="5"/>
      <c r="AC660" s="5"/>
      <c r="AD660" s="5"/>
      <c r="AE660" s="5"/>
      <c r="AF660" s="5"/>
      <c r="AG660" s="5"/>
      <c r="AH660" s="5"/>
      <c r="AI660" s="5"/>
    </row>
    <row r="661" spans="22:35" ht="12.75" customHeight="1" x14ac:dyDescent="0.25">
      <c r="V661" s="72"/>
      <c r="W661" s="72"/>
      <c r="Z661" s="5"/>
      <c r="AA661" s="5"/>
      <c r="AB661" s="5"/>
      <c r="AC661" s="5"/>
      <c r="AD661" s="5"/>
      <c r="AE661" s="5"/>
      <c r="AF661" s="5"/>
      <c r="AG661" s="5"/>
      <c r="AH661" s="5"/>
      <c r="AI661" s="5"/>
    </row>
    <row r="662" spans="22:35" ht="12.75" customHeight="1" x14ac:dyDescent="0.25">
      <c r="V662" s="72"/>
      <c r="W662" s="72"/>
      <c r="Z662" s="5"/>
      <c r="AA662" s="5"/>
      <c r="AB662" s="5"/>
      <c r="AC662" s="5"/>
      <c r="AD662" s="5"/>
      <c r="AE662" s="5"/>
      <c r="AF662" s="5"/>
      <c r="AG662" s="5"/>
      <c r="AH662" s="5"/>
      <c r="AI662" s="5"/>
    </row>
    <row r="663" spans="22:35" ht="12.75" customHeight="1" x14ac:dyDescent="0.25">
      <c r="V663" s="72"/>
      <c r="W663" s="72"/>
      <c r="Z663" s="5"/>
      <c r="AA663" s="5"/>
      <c r="AB663" s="5"/>
      <c r="AC663" s="5"/>
      <c r="AD663" s="5"/>
      <c r="AE663" s="5"/>
      <c r="AF663" s="5"/>
      <c r="AG663" s="5"/>
      <c r="AH663" s="5"/>
      <c r="AI663" s="5"/>
    </row>
    <row r="664" spans="22:35" ht="12.75" customHeight="1" x14ac:dyDescent="0.25">
      <c r="V664" s="72"/>
      <c r="W664" s="72"/>
      <c r="Z664" s="5"/>
      <c r="AA664" s="5"/>
      <c r="AB664" s="5"/>
      <c r="AC664" s="5"/>
      <c r="AD664" s="5"/>
      <c r="AE664" s="5"/>
      <c r="AF664" s="5"/>
      <c r="AG664" s="5"/>
      <c r="AH664" s="5"/>
      <c r="AI664" s="5"/>
    </row>
    <row r="665" spans="22:35" ht="12.75" customHeight="1" x14ac:dyDescent="0.25">
      <c r="V665" s="72"/>
      <c r="W665" s="72"/>
      <c r="Z665" s="5"/>
      <c r="AA665" s="5"/>
      <c r="AB665" s="5"/>
      <c r="AC665" s="5"/>
      <c r="AD665" s="5"/>
      <c r="AE665" s="5"/>
      <c r="AF665" s="5"/>
      <c r="AG665" s="5"/>
      <c r="AH665" s="5"/>
      <c r="AI665" s="5"/>
    </row>
    <row r="666" spans="22:35" ht="12.75" customHeight="1" x14ac:dyDescent="0.25">
      <c r="V666" s="72"/>
      <c r="W666" s="72"/>
      <c r="Z666" s="5"/>
      <c r="AA666" s="5"/>
      <c r="AB666" s="5"/>
      <c r="AC666" s="5"/>
      <c r="AD666" s="5"/>
      <c r="AE666" s="5"/>
      <c r="AF666" s="5"/>
      <c r="AG666" s="5"/>
      <c r="AH666" s="5"/>
      <c r="AI666" s="5"/>
    </row>
    <row r="667" spans="22:35" ht="12.75" customHeight="1" x14ac:dyDescent="0.25">
      <c r="V667" s="72"/>
      <c r="W667" s="72"/>
      <c r="Z667" s="5"/>
      <c r="AA667" s="5"/>
      <c r="AB667" s="5"/>
      <c r="AC667" s="5"/>
      <c r="AD667" s="5"/>
      <c r="AE667" s="5"/>
      <c r="AF667" s="5"/>
      <c r="AG667" s="5"/>
      <c r="AH667" s="5"/>
      <c r="AI667" s="5"/>
    </row>
    <row r="668" spans="22:35" ht="12.75" customHeight="1" x14ac:dyDescent="0.25">
      <c r="V668" s="72"/>
      <c r="W668" s="72"/>
      <c r="Z668" s="5"/>
      <c r="AA668" s="5"/>
      <c r="AB668" s="5"/>
      <c r="AC668" s="5"/>
      <c r="AD668" s="5"/>
      <c r="AE668" s="5"/>
      <c r="AF668" s="5"/>
      <c r="AG668" s="5"/>
      <c r="AH668" s="5"/>
      <c r="AI668" s="5"/>
    </row>
    <row r="669" spans="22:35" ht="12.75" customHeight="1" x14ac:dyDescent="0.25">
      <c r="V669" s="72"/>
      <c r="W669" s="72"/>
      <c r="Z669" s="5"/>
      <c r="AA669" s="5"/>
      <c r="AB669" s="5"/>
      <c r="AC669" s="5"/>
      <c r="AD669" s="5"/>
      <c r="AE669" s="5"/>
      <c r="AF669" s="5"/>
      <c r="AG669" s="5"/>
      <c r="AH669" s="5"/>
      <c r="AI669" s="5"/>
    </row>
    <row r="670" spans="22:35" ht="12.75" customHeight="1" x14ac:dyDescent="0.25">
      <c r="V670" s="72"/>
      <c r="W670" s="72"/>
      <c r="Z670" s="5"/>
      <c r="AA670" s="5"/>
      <c r="AB670" s="5"/>
      <c r="AC670" s="5"/>
      <c r="AD670" s="5"/>
      <c r="AE670" s="5"/>
      <c r="AF670" s="5"/>
      <c r="AG670" s="5"/>
      <c r="AH670" s="5"/>
      <c r="AI670" s="5"/>
    </row>
    <row r="671" spans="22:35" ht="12.75" customHeight="1" x14ac:dyDescent="0.25">
      <c r="V671" s="72"/>
      <c r="W671" s="72"/>
      <c r="Z671" s="5"/>
      <c r="AA671" s="5"/>
      <c r="AB671" s="5"/>
      <c r="AC671" s="5"/>
      <c r="AD671" s="5"/>
      <c r="AE671" s="5"/>
      <c r="AF671" s="5"/>
      <c r="AG671" s="5"/>
      <c r="AH671" s="5"/>
      <c r="AI671" s="5"/>
    </row>
    <row r="672" spans="22:35" ht="12.75" customHeight="1" x14ac:dyDescent="0.25">
      <c r="V672" s="72"/>
      <c r="W672" s="72"/>
      <c r="Z672" s="5"/>
      <c r="AA672" s="5"/>
      <c r="AB672" s="5"/>
      <c r="AC672" s="5"/>
      <c r="AD672" s="5"/>
      <c r="AE672" s="5"/>
      <c r="AF672" s="5"/>
      <c r="AG672" s="5"/>
      <c r="AH672" s="5"/>
      <c r="AI672" s="5"/>
    </row>
    <row r="673" spans="22:35" ht="12.75" customHeight="1" x14ac:dyDescent="0.25">
      <c r="V673" s="72"/>
      <c r="W673" s="72"/>
      <c r="Z673" s="5"/>
      <c r="AA673" s="5"/>
      <c r="AB673" s="5"/>
      <c r="AC673" s="5"/>
      <c r="AD673" s="5"/>
      <c r="AE673" s="5"/>
      <c r="AF673" s="5"/>
      <c r="AG673" s="5"/>
      <c r="AH673" s="5"/>
      <c r="AI673" s="5"/>
    </row>
    <row r="674" spans="22:35" ht="12.75" customHeight="1" x14ac:dyDescent="0.25">
      <c r="V674" s="72"/>
      <c r="W674" s="72"/>
      <c r="Z674" s="5"/>
      <c r="AA674" s="5"/>
      <c r="AB674" s="5"/>
      <c r="AC674" s="5"/>
      <c r="AD674" s="5"/>
      <c r="AE674" s="5"/>
      <c r="AF674" s="5"/>
      <c r="AG674" s="5"/>
      <c r="AH674" s="5"/>
      <c r="AI674" s="5"/>
    </row>
    <row r="675" spans="22:35" ht="12.75" customHeight="1" x14ac:dyDescent="0.25">
      <c r="V675" s="72"/>
      <c r="W675" s="72"/>
      <c r="Z675" s="5"/>
      <c r="AA675" s="5"/>
      <c r="AB675" s="5"/>
      <c r="AC675" s="5"/>
      <c r="AD675" s="5"/>
      <c r="AE675" s="5"/>
      <c r="AF675" s="5"/>
      <c r="AG675" s="5"/>
      <c r="AH675" s="5"/>
      <c r="AI675" s="5"/>
    </row>
    <row r="676" spans="22:35" ht="12.75" customHeight="1" x14ac:dyDescent="0.25">
      <c r="V676" s="72"/>
      <c r="W676" s="72"/>
      <c r="Z676" s="5"/>
      <c r="AA676" s="5"/>
      <c r="AB676" s="5"/>
      <c r="AC676" s="5"/>
      <c r="AD676" s="5"/>
      <c r="AE676" s="5"/>
      <c r="AF676" s="5"/>
      <c r="AG676" s="5"/>
      <c r="AH676" s="5"/>
      <c r="AI676" s="5"/>
    </row>
    <row r="677" spans="22:35" ht="12.75" customHeight="1" x14ac:dyDescent="0.25">
      <c r="V677" s="72"/>
      <c r="W677" s="72"/>
      <c r="Z677" s="5"/>
      <c r="AA677" s="5"/>
      <c r="AB677" s="5"/>
      <c r="AC677" s="5"/>
      <c r="AD677" s="5"/>
      <c r="AE677" s="5"/>
      <c r="AF677" s="5"/>
      <c r="AG677" s="5"/>
      <c r="AH677" s="5"/>
      <c r="AI677" s="5"/>
    </row>
    <row r="678" spans="22:35" ht="12.75" customHeight="1" x14ac:dyDescent="0.25">
      <c r="V678" s="72"/>
      <c r="W678" s="72"/>
      <c r="Z678" s="5"/>
      <c r="AA678" s="5"/>
      <c r="AB678" s="5"/>
      <c r="AC678" s="5"/>
      <c r="AD678" s="5"/>
      <c r="AE678" s="5"/>
      <c r="AF678" s="5"/>
      <c r="AG678" s="5"/>
      <c r="AH678" s="5"/>
      <c r="AI678" s="5"/>
    </row>
    <row r="679" spans="22:35" ht="12.75" customHeight="1" x14ac:dyDescent="0.25">
      <c r="V679" s="72"/>
      <c r="W679" s="72"/>
      <c r="Z679" s="5"/>
      <c r="AA679" s="5"/>
      <c r="AB679" s="5"/>
      <c r="AC679" s="5"/>
      <c r="AD679" s="5"/>
      <c r="AE679" s="5"/>
      <c r="AF679" s="5"/>
      <c r="AG679" s="5"/>
      <c r="AH679" s="5"/>
      <c r="AI679" s="5"/>
    </row>
    <row r="680" spans="22:35" ht="12.75" customHeight="1" x14ac:dyDescent="0.25">
      <c r="V680" s="72"/>
      <c r="W680" s="72"/>
      <c r="Z680" s="5"/>
      <c r="AA680" s="5"/>
      <c r="AB680" s="5"/>
      <c r="AC680" s="5"/>
      <c r="AD680" s="5"/>
      <c r="AE680" s="5"/>
      <c r="AF680" s="5"/>
      <c r="AG680" s="5"/>
      <c r="AH680" s="5"/>
      <c r="AI680" s="5"/>
    </row>
    <row r="681" spans="22:35" ht="12.75" customHeight="1" x14ac:dyDescent="0.25">
      <c r="V681" s="72"/>
      <c r="W681" s="72"/>
      <c r="Z681" s="5"/>
      <c r="AA681" s="5"/>
      <c r="AB681" s="5"/>
      <c r="AC681" s="5"/>
      <c r="AD681" s="5"/>
      <c r="AE681" s="5"/>
      <c r="AF681" s="5"/>
      <c r="AG681" s="5"/>
      <c r="AH681" s="5"/>
      <c r="AI681" s="5"/>
    </row>
    <row r="682" spans="22:35" ht="12.75" customHeight="1" x14ac:dyDescent="0.25">
      <c r="V682" s="72"/>
      <c r="W682" s="72"/>
      <c r="Z682" s="5"/>
      <c r="AA682" s="5"/>
      <c r="AB682" s="5"/>
      <c r="AC682" s="5"/>
      <c r="AD682" s="5"/>
      <c r="AE682" s="5"/>
      <c r="AF682" s="5"/>
      <c r="AG682" s="5"/>
      <c r="AH682" s="5"/>
      <c r="AI682" s="5"/>
    </row>
    <row r="683" spans="22:35" ht="12.75" customHeight="1" x14ac:dyDescent="0.25">
      <c r="V683" s="72"/>
      <c r="W683" s="72"/>
      <c r="Z683" s="5"/>
      <c r="AA683" s="5"/>
      <c r="AB683" s="5"/>
      <c r="AC683" s="5"/>
      <c r="AD683" s="5"/>
      <c r="AE683" s="5"/>
      <c r="AF683" s="5"/>
      <c r="AG683" s="5"/>
      <c r="AH683" s="5"/>
      <c r="AI683" s="5"/>
    </row>
    <row r="684" spans="22:35" ht="12.75" customHeight="1" x14ac:dyDescent="0.25">
      <c r="V684" s="72"/>
      <c r="W684" s="72"/>
      <c r="Z684" s="5"/>
      <c r="AA684" s="5"/>
      <c r="AB684" s="5"/>
      <c r="AC684" s="5"/>
      <c r="AD684" s="5"/>
      <c r="AE684" s="5"/>
      <c r="AF684" s="5"/>
      <c r="AG684" s="5"/>
      <c r="AH684" s="5"/>
      <c r="AI684" s="5"/>
    </row>
    <row r="685" spans="22:35" ht="12.75" customHeight="1" x14ac:dyDescent="0.25">
      <c r="V685" s="72"/>
      <c r="W685" s="72"/>
      <c r="Z685" s="5"/>
      <c r="AA685" s="5"/>
      <c r="AB685" s="5"/>
      <c r="AC685" s="5"/>
      <c r="AD685" s="5"/>
      <c r="AE685" s="5"/>
      <c r="AF685" s="5"/>
      <c r="AG685" s="5"/>
      <c r="AH685" s="5"/>
      <c r="AI685" s="5"/>
    </row>
    <row r="686" spans="22:35" ht="12.75" customHeight="1" x14ac:dyDescent="0.25">
      <c r="V686" s="72"/>
      <c r="W686" s="72"/>
      <c r="Z686" s="5"/>
      <c r="AA686" s="5"/>
      <c r="AB686" s="5"/>
      <c r="AC686" s="5"/>
      <c r="AD686" s="5"/>
      <c r="AE686" s="5"/>
      <c r="AF686" s="5"/>
      <c r="AG686" s="5"/>
      <c r="AH686" s="5"/>
      <c r="AI686" s="5"/>
    </row>
    <row r="687" spans="22:35" ht="12.75" customHeight="1" x14ac:dyDescent="0.25">
      <c r="V687" s="72"/>
      <c r="W687" s="72"/>
      <c r="Z687" s="5"/>
      <c r="AA687" s="5"/>
      <c r="AB687" s="5"/>
      <c r="AC687" s="5"/>
      <c r="AD687" s="5"/>
      <c r="AE687" s="5"/>
      <c r="AF687" s="5"/>
      <c r="AG687" s="5"/>
      <c r="AH687" s="5"/>
      <c r="AI687" s="5"/>
    </row>
    <row r="688" spans="22:35" ht="12.75" customHeight="1" x14ac:dyDescent="0.25">
      <c r="V688" s="72"/>
      <c r="W688" s="72"/>
      <c r="Z688" s="5"/>
      <c r="AA688" s="5"/>
      <c r="AB688" s="5"/>
      <c r="AC688" s="5"/>
      <c r="AD688" s="5"/>
      <c r="AE688" s="5"/>
      <c r="AF688" s="5"/>
      <c r="AG688" s="5"/>
      <c r="AH688" s="5"/>
      <c r="AI688" s="5"/>
    </row>
    <row r="689" spans="22:35" ht="12.75" customHeight="1" x14ac:dyDescent="0.25">
      <c r="V689" s="72"/>
      <c r="W689" s="72"/>
      <c r="Z689" s="5"/>
      <c r="AA689" s="5"/>
      <c r="AB689" s="5"/>
      <c r="AC689" s="5"/>
      <c r="AD689" s="5"/>
      <c r="AE689" s="5"/>
      <c r="AF689" s="5"/>
      <c r="AG689" s="5"/>
      <c r="AH689" s="5"/>
      <c r="AI689" s="5"/>
    </row>
    <row r="690" spans="22:35" ht="12.75" customHeight="1" x14ac:dyDescent="0.25">
      <c r="V690" s="72"/>
      <c r="W690" s="72"/>
      <c r="Z690" s="5"/>
      <c r="AA690" s="5"/>
      <c r="AB690" s="5"/>
      <c r="AC690" s="5"/>
      <c r="AD690" s="5"/>
      <c r="AE690" s="5"/>
      <c r="AF690" s="5"/>
      <c r="AG690" s="5"/>
      <c r="AH690" s="5"/>
      <c r="AI690" s="5"/>
    </row>
    <row r="691" spans="22:35" ht="12.75" customHeight="1" x14ac:dyDescent="0.25">
      <c r="V691" s="72"/>
      <c r="W691" s="72"/>
      <c r="Z691" s="5"/>
      <c r="AA691" s="5"/>
      <c r="AB691" s="5"/>
      <c r="AC691" s="5"/>
      <c r="AD691" s="5"/>
      <c r="AE691" s="5"/>
      <c r="AF691" s="5"/>
      <c r="AG691" s="5"/>
      <c r="AH691" s="5"/>
      <c r="AI691" s="5"/>
    </row>
    <row r="692" spans="22:35" ht="12.75" customHeight="1" x14ac:dyDescent="0.25">
      <c r="V692" s="72"/>
      <c r="W692" s="72"/>
      <c r="Z692" s="5"/>
      <c r="AA692" s="5"/>
      <c r="AB692" s="5"/>
      <c r="AC692" s="5"/>
      <c r="AD692" s="5"/>
      <c r="AE692" s="5"/>
      <c r="AF692" s="5"/>
      <c r="AG692" s="5"/>
      <c r="AH692" s="5"/>
      <c r="AI692" s="5"/>
    </row>
    <row r="693" spans="22:35" ht="12.75" customHeight="1" x14ac:dyDescent="0.25">
      <c r="V693" s="72"/>
      <c r="W693" s="72"/>
      <c r="Z693" s="5"/>
      <c r="AA693" s="5"/>
      <c r="AB693" s="5"/>
      <c r="AC693" s="5"/>
      <c r="AD693" s="5"/>
      <c r="AE693" s="5"/>
      <c r="AF693" s="5"/>
      <c r="AG693" s="5"/>
      <c r="AH693" s="5"/>
      <c r="AI693" s="5"/>
    </row>
    <row r="694" spans="22:35" ht="12.75" customHeight="1" x14ac:dyDescent="0.25">
      <c r="V694" s="72"/>
      <c r="W694" s="72"/>
      <c r="Z694" s="5"/>
      <c r="AA694" s="5"/>
      <c r="AB694" s="5"/>
      <c r="AC694" s="5"/>
      <c r="AD694" s="5"/>
      <c r="AE694" s="5"/>
      <c r="AF694" s="5"/>
      <c r="AG694" s="5"/>
      <c r="AH694" s="5"/>
      <c r="AI694" s="5"/>
    </row>
    <row r="695" spans="22:35" ht="12.75" customHeight="1" x14ac:dyDescent="0.25">
      <c r="V695" s="72"/>
      <c r="W695" s="72"/>
      <c r="Z695" s="5"/>
      <c r="AA695" s="5"/>
      <c r="AB695" s="5"/>
      <c r="AC695" s="5"/>
      <c r="AD695" s="5"/>
      <c r="AE695" s="5"/>
      <c r="AF695" s="5"/>
      <c r="AG695" s="5"/>
      <c r="AH695" s="5"/>
      <c r="AI695" s="5"/>
    </row>
    <row r="696" spans="22:35" ht="12.75" customHeight="1" x14ac:dyDescent="0.25">
      <c r="V696" s="72"/>
      <c r="W696" s="72"/>
      <c r="Z696" s="5"/>
      <c r="AA696" s="5"/>
      <c r="AB696" s="5"/>
      <c r="AC696" s="5"/>
      <c r="AD696" s="5"/>
      <c r="AE696" s="5"/>
      <c r="AF696" s="5"/>
      <c r="AG696" s="5"/>
      <c r="AH696" s="5"/>
      <c r="AI696" s="5"/>
    </row>
    <row r="697" spans="22:35" ht="12.75" customHeight="1" x14ac:dyDescent="0.25">
      <c r="V697" s="72"/>
      <c r="W697" s="72"/>
      <c r="Z697" s="5"/>
      <c r="AA697" s="5"/>
      <c r="AB697" s="5"/>
      <c r="AC697" s="5"/>
      <c r="AD697" s="5"/>
      <c r="AE697" s="5"/>
      <c r="AF697" s="5"/>
      <c r="AG697" s="5"/>
      <c r="AH697" s="5"/>
      <c r="AI697" s="5"/>
    </row>
    <row r="698" spans="22:35" ht="12.75" customHeight="1" x14ac:dyDescent="0.25">
      <c r="V698" s="72"/>
      <c r="W698" s="72"/>
      <c r="Z698" s="5"/>
      <c r="AA698" s="5"/>
      <c r="AB698" s="5"/>
      <c r="AC698" s="5"/>
      <c r="AD698" s="5"/>
      <c r="AE698" s="5"/>
      <c r="AF698" s="5"/>
      <c r="AG698" s="5"/>
      <c r="AH698" s="5"/>
      <c r="AI698" s="5"/>
    </row>
    <row r="699" spans="22:35" ht="12.75" customHeight="1" x14ac:dyDescent="0.25">
      <c r="V699" s="72"/>
      <c r="W699" s="72"/>
      <c r="Z699" s="5"/>
      <c r="AA699" s="5"/>
      <c r="AB699" s="5"/>
      <c r="AC699" s="5"/>
      <c r="AD699" s="5"/>
      <c r="AE699" s="5"/>
      <c r="AF699" s="5"/>
      <c r="AG699" s="5"/>
      <c r="AH699" s="5"/>
      <c r="AI699" s="5"/>
    </row>
    <row r="700" spans="22:35" ht="12.75" customHeight="1" x14ac:dyDescent="0.25">
      <c r="V700" s="72"/>
      <c r="W700" s="72"/>
      <c r="Z700" s="5"/>
      <c r="AA700" s="5"/>
      <c r="AB700" s="5"/>
      <c r="AC700" s="5"/>
      <c r="AD700" s="5"/>
      <c r="AE700" s="5"/>
      <c r="AF700" s="5"/>
      <c r="AG700" s="5"/>
      <c r="AH700" s="5"/>
      <c r="AI700" s="5"/>
    </row>
    <row r="701" spans="22:35" ht="12.75" customHeight="1" x14ac:dyDescent="0.25">
      <c r="V701" s="72"/>
      <c r="W701" s="72"/>
      <c r="Z701" s="5"/>
      <c r="AA701" s="5"/>
      <c r="AB701" s="5"/>
      <c r="AC701" s="5"/>
      <c r="AD701" s="5"/>
      <c r="AE701" s="5"/>
      <c r="AF701" s="5"/>
      <c r="AG701" s="5"/>
      <c r="AH701" s="5"/>
      <c r="AI701" s="5"/>
    </row>
    <row r="702" spans="22:35" ht="12.75" customHeight="1" x14ac:dyDescent="0.25">
      <c r="V702" s="72"/>
      <c r="W702" s="72"/>
      <c r="Z702" s="5"/>
      <c r="AA702" s="5"/>
      <c r="AB702" s="5"/>
      <c r="AC702" s="5"/>
      <c r="AD702" s="5"/>
      <c r="AE702" s="5"/>
      <c r="AF702" s="5"/>
      <c r="AG702" s="5"/>
      <c r="AH702" s="5"/>
      <c r="AI702" s="5"/>
    </row>
    <row r="703" spans="22:35" ht="12.75" customHeight="1" x14ac:dyDescent="0.25">
      <c r="V703" s="72"/>
      <c r="W703" s="72"/>
      <c r="Z703" s="5"/>
      <c r="AA703" s="5"/>
      <c r="AB703" s="5"/>
      <c r="AC703" s="5"/>
      <c r="AD703" s="5"/>
      <c r="AE703" s="5"/>
      <c r="AF703" s="5"/>
      <c r="AG703" s="5"/>
      <c r="AH703" s="5"/>
      <c r="AI703" s="5"/>
    </row>
    <row r="704" spans="22:35" ht="12.75" customHeight="1" x14ac:dyDescent="0.25">
      <c r="V704" s="72"/>
      <c r="W704" s="72"/>
      <c r="Z704" s="5"/>
      <c r="AA704" s="5"/>
      <c r="AB704" s="5"/>
      <c r="AC704" s="5"/>
      <c r="AD704" s="5"/>
      <c r="AE704" s="5"/>
      <c r="AF704" s="5"/>
      <c r="AG704" s="5"/>
      <c r="AH704" s="5"/>
      <c r="AI704" s="5"/>
    </row>
    <row r="705" spans="22:35" ht="12.75" customHeight="1" x14ac:dyDescent="0.25">
      <c r="V705" s="72"/>
      <c r="W705" s="72"/>
      <c r="Z705" s="5"/>
      <c r="AA705" s="5"/>
      <c r="AB705" s="5"/>
      <c r="AC705" s="5"/>
      <c r="AD705" s="5"/>
      <c r="AE705" s="5"/>
      <c r="AF705" s="5"/>
      <c r="AG705" s="5"/>
      <c r="AH705" s="5"/>
      <c r="AI705" s="5"/>
    </row>
    <row r="706" spans="22:35" ht="12.75" customHeight="1" x14ac:dyDescent="0.25">
      <c r="V706" s="72"/>
      <c r="W706" s="72"/>
      <c r="Z706" s="5"/>
      <c r="AA706" s="5"/>
      <c r="AB706" s="5"/>
      <c r="AC706" s="5"/>
      <c r="AD706" s="5"/>
      <c r="AE706" s="5"/>
      <c r="AF706" s="5"/>
      <c r="AG706" s="5"/>
      <c r="AH706" s="5"/>
      <c r="AI706" s="5"/>
    </row>
    <row r="707" spans="22:35" ht="12.75" customHeight="1" x14ac:dyDescent="0.25">
      <c r="V707" s="72"/>
      <c r="W707" s="72"/>
      <c r="Z707" s="5"/>
      <c r="AA707" s="5"/>
      <c r="AB707" s="5"/>
      <c r="AC707" s="5"/>
      <c r="AD707" s="5"/>
      <c r="AE707" s="5"/>
      <c r="AF707" s="5"/>
      <c r="AG707" s="5"/>
      <c r="AH707" s="5"/>
      <c r="AI707" s="5"/>
    </row>
    <row r="708" spans="22:35" ht="12.75" customHeight="1" x14ac:dyDescent="0.25">
      <c r="V708" s="72"/>
      <c r="W708" s="72"/>
      <c r="Z708" s="5"/>
      <c r="AA708" s="5"/>
      <c r="AB708" s="5"/>
      <c r="AC708" s="5"/>
      <c r="AD708" s="5"/>
      <c r="AE708" s="5"/>
      <c r="AF708" s="5"/>
      <c r="AG708" s="5"/>
      <c r="AH708" s="5"/>
      <c r="AI708" s="5"/>
    </row>
    <row r="709" spans="22:35" ht="12.75" customHeight="1" x14ac:dyDescent="0.25">
      <c r="V709" s="72"/>
      <c r="W709" s="72"/>
      <c r="Z709" s="5"/>
      <c r="AA709" s="5"/>
      <c r="AB709" s="5"/>
      <c r="AC709" s="5"/>
      <c r="AD709" s="5"/>
      <c r="AE709" s="5"/>
      <c r="AF709" s="5"/>
      <c r="AG709" s="5"/>
      <c r="AH709" s="5"/>
      <c r="AI709" s="5"/>
    </row>
    <row r="710" spans="22:35" ht="12.75" customHeight="1" x14ac:dyDescent="0.25">
      <c r="V710" s="72"/>
      <c r="W710" s="72"/>
      <c r="Z710" s="5"/>
      <c r="AA710" s="5"/>
      <c r="AB710" s="5"/>
      <c r="AC710" s="5"/>
      <c r="AD710" s="5"/>
      <c r="AE710" s="5"/>
      <c r="AF710" s="5"/>
      <c r="AG710" s="5"/>
      <c r="AH710" s="5"/>
      <c r="AI710" s="5"/>
    </row>
    <row r="711" spans="22:35" ht="12.75" customHeight="1" x14ac:dyDescent="0.25">
      <c r="V711" s="72"/>
      <c r="W711" s="72"/>
      <c r="Z711" s="5"/>
      <c r="AA711" s="5"/>
      <c r="AB711" s="5"/>
      <c r="AC711" s="5"/>
      <c r="AD711" s="5"/>
      <c r="AE711" s="5"/>
      <c r="AF711" s="5"/>
      <c r="AG711" s="5"/>
      <c r="AH711" s="5"/>
      <c r="AI711" s="5"/>
    </row>
    <row r="712" spans="22:35" ht="12.75" customHeight="1" x14ac:dyDescent="0.25">
      <c r="V712" s="72"/>
      <c r="W712" s="72"/>
      <c r="Z712" s="5"/>
      <c r="AA712" s="5"/>
      <c r="AB712" s="5"/>
      <c r="AC712" s="5"/>
      <c r="AD712" s="5"/>
      <c r="AE712" s="5"/>
      <c r="AF712" s="5"/>
      <c r="AG712" s="5"/>
      <c r="AH712" s="5"/>
      <c r="AI712" s="5"/>
    </row>
    <row r="713" spans="22:35" ht="12.75" customHeight="1" x14ac:dyDescent="0.25">
      <c r="V713" s="72"/>
      <c r="W713" s="72"/>
      <c r="Z713" s="5"/>
      <c r="AA713" s="5"/>
      <c r="AB713" s="5"/>
      <c r="AC713" s="5"/>
      <c r="AD713" s="5"/>
      <c r="AE713" s="5"/>
      <c r="AF713" s="5"/>
      <c r="AG713" s="5"/>
      <c r="AH713" s="5"/>
      <c r="AI713" s="5"/>
    </row>
    <row r="714" spans="22:35" ht="12.75" customHeight="1" x14ac:dyDescent="0.25">
      <c r="V714" s="72"/>
      <c r="W714" s="72"/>
      <c r="Z714" s="5"/>
      <c r="AA714" s="5"/>
      <c r="AB714" s="5"/>
      <c r="AC714" s="5"/>
      <c r="AD714" s="5"/>
      <c r="AE714" s="5"/>
      <c r="AF714" s="5"/>
      <c r="AG714" s="5"/>
      <c r="AH714" s="5"/>
      <c r="AI714" s="5"/>
    </row>
    <row r="715" spans="22:35" ht="12.75" customHeight="1" x14ac:dyDescent="0.25">
      <c r="V715" s="72"/>
      <c r="W715" s="72"/>
      <c r="Z715" s="5"/>
      <c r="AA715" s="5"/>
      <c r="AB715" s="5"/>
      <c r="AC715" s="5"/>
      <c r="AD715" s="5"/>
      <c r="AE715" s="5"/>
      <c r="AF715" s="5"/>
      <c r="AG715" s="5"/>
      <c r="AH715" s="5"/>
      <c r="AI715" s="5"/>
    </row>
    <row r="716" spans="22:35" ht="12.75" customHeight="1" x14ac:dyDescent="0.25">
      <c r="V716" s="72"/>
      <c r="W716" s="72"/>
      <c r="Z716" s="5"/>
      <c r="AA716" s="5"/>
      <c r="AB716" s="5"/>
      <c r="AC716" s="5"/>
      <c r="AD716" s="5"/>
      <c r="AE716" s="5"/>
      <c r="AF716" s="5"/>
      <c r="AG716" s="5"/>
      <c r="AH716" s="5"/>
      <c r="AI716" s="5"/>
    </row>
    <row r="717" spans="22:35" ht="12.75" customHeight="1" x14ac:dyDescent="0.25">
      <c r="V717" s="72"/>
      <c r="W717" s="72"/>
      <c r="Z717" s="5"/>
      <c r="AA717" s="5"/>
      <c r="AB717" s="5"/>
      <c r="AC717" s="5"/>
      <c r="AD717" s="5"/>
      <c r="AE717" s="5"/>
      <c r="AF717" s="5"/>
      <c r="AG717" s="5"/>
      <c r="AH717" s="5"/>
      <c r="AI717" s="5"/>
    </row>
    <row r="718" spans="22:35" ht="12.75" customHeight="1" x14ac:dyDescent="0.25">
      <c r="V718" s="72"/>
      <c r="W718" s="72"/>
      <c r="Z718" s="5"/>
      <c r="AA718" s="5"/>
      <c r="AB718" s="5"/>
      <c r="AC718" s="5"/>
      <c r="AD718" s="5"/>
      <c r="AE718" s="5"/>
      <c r="AF718" s="5"/>
      <c r="AG718" s="5"/>
      <c r="AH718" s="5"/>
      <c r="AI718" s="5"/>
    </row>
    <row r="719" spans="22:35" ht="12.75" customHeight="1" x14ac:dyDescent="0.25">
      <c r="V719" s="72"/>
      <c r="W719" s="72"/>
      <c r="Z719" s="5"/>
      <c r="AA719" s="5"/>
      <c r="AB719" s="5"/>
      <c r="AC719" s="5"/>
      <c r="AD719" s="5"/>
      <c r="AE719" s="5"/>
      <c r="AF719" s="5"/>
      <c r="AG719" s="5"/>
      <c r="AH719" s="5"/>
      <c r="AI719" s="5"/>
    </row>
    <row r="720" spans="22:35" ht="12.75" customHeight="1" x14ac:dyDescent="0.25">
      <c r="V720" s="72"/>
      <c r="W720" s="72"/>
      <c r="Z720" s="5"/>
      <c r="AA720" s="5"/>
      <c r="AB720" s="5"/>
      <c r="AC720" s="5"/>
      <c r="AD720" s="5"/>
      <c r="AE720" s="5"/>
      <c r="AF720" s="5"/>
      <c r="AG720" s="5"/>
      <c r="AH720" s="5"/>
      <c r="AI720" s="5"/>
    </row>
    <row r="721" spans="22:35" ht="12.75" customHeight="1" x14ac:dyDescent="0.25">
      <c r="V721" s="72"/>
      <c r="W721" s="72"/>
      <c r="Z721" s="5"/>
      <c r="AA721" s="5"/>
      <c r="AB721" s="5"/>
      <c r="AC721" s="5"/>
      <c r="AD721" s="5"/>
      <c r="AE721" s="5"/>
      <c r="AF721" s="5"/>
      <c r="AG721" s="5"/>
      <c r="AH721" s="5"/>
      <c r="AI721" s="5"/>
    </row>
    <row r="722" spans="22:35" ht="12.75" customHeight="1" x14ac:dyDescent="0.25">
      <c r="V722" s="72"/>
      <c r="W722" s="72"/>
      <c r="Z722" s="5"/>
      <c r="AA722" s="5"/>
      <c r="AB722" s="5"/>
      <c r="AC722" s="5"/>
      <c r="AD722" s="5"/>
      <c r="AE722" s="5"/>
      <c r="AF722" s="5"/>
      <c r="AG722" s="5"/>
      <c r="AH722" s="5"/>
      <c r="AI722" s="5"/>
    </row>
    <row r="723" spans="22:35" ht="12.75" customHeight="1" x14ac:dyDescent="0.25">
      <c r="V723" s="72"/>
      <c r="W723" s="72"/>
      <c r="Z723" s="5"/>
      <c r="AA723" s="5"/>
      <c r="AB723" s="5"/>
      <c r="AC723" s="5"/>
      <c r="AD723" s="5"/>
      <c r="AE723" s="5"/>
      <c r="AF723" s="5"/>
      <c r="AG723" s="5"/>
      <c r="AH723" s="5"/>
      <c r="AI723" s="5"/>
    </row>
    <row r="724" spans="22:35" ht="12.75" customHeight="1" x14ac:dyDescent="0.25">
      <c r="V724" s="72"/>
      <c r="W724" s="72"/>
      <c r="Z724" s="5"/>
      <c r="AA724" s="5"/>
      <c r="AB724" s="5"/>
      <c r="AC724" s="5"/>
      <c r="AD724" s="5"/>
      <c r="AE724" s="5"/>
      <c r="AF724" s="5"/>
      <c r="AG724" s="5"/>
      <c r="AH724" s="5"/>
      <c r="AI724" s="5"/>
    </row>
    <row r="725" spans="22:35" ht="12.75" customHeight="1" x14ac:dyDescent="0.25">
      <c r="V725" s="72"/>
      <c r="W725" s="72"/>
      <c r="Z725" s="5"/>
      <c r="AA725" s="5"/>
      <c r="AB725" s="5"/>
      <c r="AC725" s="5"/>
      <c r="AD725" s="5"/>
      <c r="AE725" s="5"/>
      <c r="AF725" s="5"/>
      <c r="AG725" s="5"/>
      <c r="AH725" s="5"/>
      <c r="AI725" s="5"/>
    </row>
    <row r="726" spans="22:35" ht="12.75" customHeight="1" x14ac:dyDescent="0.25">
      <c r="V726" s="72"/>
      <c r="W726" s="72"/>
      <c r="Z726" s="5"/>
      <c r="AA726" s="5"/>
      <c r="AB726" s="5"/>
      <c r="AC726" s="5"/>
      <c r="AD726" s="5"/>
      <c r="AE726" s="5"/>
      <c r="AF726" s="5"/>
      <c r="AG726" s="5"/>
      <c r="AH726" s="5"/>
      <c r="AI726" s="5"/>
    </row>
    <row r="727" spans="22:35" ht="12.75" customHeight="1" x14ac:dyDescent="0.25">
      <c r="V727" s="72"/>
      <c r="W727" s="72"/>
      <c r="Z727" s="5"/>
      <c r="AA727" s="5"/>
      <c r="AB727" s="5"/>
      <c r="AC727" s="5"/>
      <c r="AD727" s="5"/>
      <c r="AE727" s="5"/>
      <c r="AF727" s="5"/>
      <c r="AG727" s="5"/>
      <c r="AH727" s="5"/>
      <c r="AI727" s="5"/>
    </row>
    <row r="728" spans="22:35" ht="12.75" customHeight="1" x14ac:dyDescent="0.25">
      <c r="V728" s="72"/>
      <c r="W728" s="72"/>
      <c r="Z728" s="5"/>
      <c r="AA728" s="5"/>
      <c r="AB728" s="5"/>
      <c r="AC728" s="5"/>
      <c r="AD728" s="5"/>
      <c r="AE728" s="5"/>
      <c r="AF728" s="5"/>
      <c r="AG728" s="5"/>
      <c r="AH728" s="5"/>
      <c r="AI728" s="5"/>
    </row>
    <row r="729" spans="22:35" ht="12.75" customHeight="1" x14ac:dyDescent="0.25">
      <c r="V729" s="72"/>
      <c r="W729" s="72"/>
      <c r="Z729" s="5"/>
      <c r="AA729" s="5"/>
      <c r="AB729" s="5"/>
      <c r="AC729" s="5"/>
      <c r="AD729" s="5"/>
      <c r="AE729" s="5"/>
      <c r="AF729" s="5"/>
      <c r="AG729" s="5"/>
      <c r="AH729" s="5"/>
      <c r="AI729" s="5"/>
    </row>
    <row r="730" spans="22:35" ht="12.75" customHeight="1" x14ac:dyDescent="0.25">
      <c r="V730" s="72"/>
      <c r="W730" s="72"/>
      <c r="Z730" s="5"/>
      <c r="AA730" s="5"/>
      <c r="AB730" s="5"/>
      <c r="AC730" s="5"/>
      <c r="AD730" s="5"/>
      <c r="AE730" s="5"/>
      <c r="AF730" s="5"/>
      <c r="AG730" s="5"/>
      <c r="AH730" s="5"/>
      <c r="AI730" s="5"/>
    </row>
    <row r="731" spans="22:35" ht="12.75" customHeight="1" x14ac:dyDescent="0.25">
      <c r="V731" s="72"/>
      <c r="W731" s="72"/>
      <c r="Z731" s="5"/>
      <c r="AA731" s="5"/>
      <c r="AB731" s="5"/>
      <c r="AC731" s="5"/>
      <c r="AD731" s="5"/>
      <c r="AE731" s="5"/>
      <c r="AF731" s="5"/>
      <c r="AG731" s="5"/>
      <c r="AH731" s="5"/>
      <c r="AI731" s="5"/>
    </row>
    <row r="732" spans="22:35" ht="12.75" customHeight="1" x14ac:dyDescent="0.25">
      <c r="V732" s="72"/>
      <c r="W732" s="72"/>
      <c r="Z732" s="5"/>
      <c r="AA732" s="5"/>
      <c r="AB732" s="5"/>
      <c r="AC732" s="5"/>
      <c r="AD732" s="5"/>
      <c r="AE732" s="5"/>
      <c r="AF732" s="5"/>
      <c r="AG732" s="5"/>
      <c r="AH732" s="5"/>
      <c r="AI732" s="5"/>
    </row>
    <row r="733" spans="22:35" ht="12.75" customHeight="1" x14ac:dyDescent="0.25">
      <c r="V733" s="72"/>
      <c r="W733" s="72"/>
      <c r="Z733" s="5"/>
      <c r="AA733" s="5"/>
      <c r="AB733" s="5"/>
      <c r="AC733" s="5"/>
      <c r="AD733" s="5"/>
      <c r="AE733" s="5"/>
      <c r="AF733" s="5"/>
      <c r="AG733" s="5"/>
      <c r="AH733" s="5"/>
      <c r="AI733" s="5"/>
    </row>
    <row r="734" spans="22:35" ht="12.75" customHeight="1" x14ac:dyDescent="0.25">
      <c r="V734" s="72"/>
      <c r="W734" s="72"/>
      <c r="Z734" s="5"/>
      <c r="AA734" s="5"/>
      <c r="AB734" s="5"/>
      <c r="AC734" s="5"/>
      <c r="AD734" s="5"/>
      <c r="AE734" s="5"/>
      <c r="AF734" s="5"/>
      <c r="AG734" s="5"/>
      <c r="AH734" s="5"/>
      <c r="AI734" s="5"/>
    </row>
    <row r="735" spans="22:35" ht="12.75" customHeight="1" x14ac:dyDescent="0.25">
      <c r="V735" s="72"/>
      <c r="W735" s="72"/>
      <c r="Z735" s="5"/>
      <c r="AA735" s="5"/>
      <c r="AB735" s="5"/>
      <c r="AC735" s="5"/>
      <c r="AD735" s="5"/>
      <c r="AE735" s="5"/>
      <c r="AF735" s="5"/>
      <c r="AG735" s="5"/>
      <c r="AH735" s="5"/>
      <c r="AI735" s="5"/>
    </row>
    <row r="736" spans="22:35" ht="12.75" customHeight="1" x14ac:dyDescent="0.25">
      <c r="V736" s="72"/>
      <c r="W736" s="72"/>
      <c r="Z736" s="5"/>
      <c r="AA736" s="5"/>
      <c r="AB736" s="5"/>
      <c r="AC736" s="5"/>
      <c r="AD736" s="5"/>
      <c r="AE736" s="5"/>
      <c r="AF736" s="5"/>
      <c r="AG736" s="5"/>
      <c r="AH736" s="5"/>
      <c r="AI736" s="5"/>
    </row>
    <row r="737" spans="22:35" ht="12.75" customHeight="1" x14ac:dyDescent="0.25">
      <c r="V737" s="72"/>
      <c r="W737" s="72"/>
      <c r="Z737" s="5"/>
      <c r="AA737" s="5"/>
      <c r="AB737" s="5"/>
      <c r="AC737" s="5"/>
      <c r="AD737" s="5"/>
      <c r="AE737" s="5"/>
      <c r="AF737" s="5"/>
      <c r="AG737" s="5"/>
      <c r="AH737" s="5"/>
      <c r="AI737" s="5"/>
    </row>
    <row r="738" spans="22:35" ht="12.75" customHeight="1" x14ac:dyDescent="0.25">
      <c r="V738" s="72"/>
      <c r="W738" s="72"/>
      <c r="Z738" s="5"/>
      <c r="AA738" s="5"/>
      <c r="AB738" s="5"/>
      <c r="AC738" s="5"/>
      <c r="AD738" s="5"/>
      <c r="AE738" s="5"/>
      <c r="AF738" s="5"/>
      <c r="AG738" s="5"/>
      <c r="AH738" s="5"/>
      <c r="AI738" s="5"/>
    </row>
    <row r="739" spans="22:35" ht="12.75" customHeight="1" x14ac:dyDescent="0.25">
      <c r="V739" s="72"/>
      <c r="W739" s="72"/>
      <c r="Z739" s="5"/>
      <c r="AA739" s="5"/>
      <c r="AB739" s="5"/>
      <c r="AC739" s="5"/>
      <c r="AD739" s="5"/>
      <c r="AE739" s="5"/>
      <c r="AF739" s="5"/>
      <c r="AG739" s="5"/>
      <c r="AH739" s="5"/>
      <c r="AI739" s="5"/>
    </row>
    <row r="740" spans="22:35" ht="12.75" customHeight="1" x14ac:dyDescent="0.25">
      <c r="V740" s="72"/>
      <c r="W740" s="72"/>
      <c r="Z740" s="5"/>
      <c r="AA740" s="5"/>
      <c r="AB740" s="5"/>
      <c r="AC740" s="5"/>
      <c r="AD740" s="5"/>
      <c r="AE740" s="5"/>
      <c r="AF740" s="5"/>
      <c r="AG740" s="5"/>
      <c r="AH740" s="5"/>
      <c r="AI740" s="5"/>
    </row>
    <row r="741" spans="22:35" ht="12.75" customHeight="1" x14ac:dyDescent="0.25">
      <c r="V741" s="72"/>
      <c r="W741" s="72"/>
      <c r="Z741" s="5"/>
      <c r="AA741" s="5"/>
      <c r="AB741" s="5"/>
      <c r="AC741" s="5"/>
      <c r="AD741" s="5"/>
      <c r="AE741" s="5"/>
      <c r="AF741" s="5"/>
      <c r="AG741" s="5"/>
      <c r="AH741" s="5"/>
      <c r="AI741" s="5"/>
    </row>
    <row r="742" spans="22:35" ht="12.75" customHeight="1" x14ac:dyDescent="0.25">
      <c r="V742" s="72"/>
      <c r="W742" s="72"/>
      <c r="Z742" s="5"/>
      <c r="AA742" s="5"/>
      <c r="AB742" s="5"/>
      <c r="AC742" s="5"/>
      <c r="AD742" s="5"/>
      <c r="AE742" s="5"/>
      <c r="AF742" s="5"/>
      <c r="AG742" s="5"/>
      <c r="AH742" s="5"/>
      <c r="AI742" s="5"/>
    </row>
    <row r="743" spans="22:35" ht="12.75" customHeight="1" x14ac:dyDescent="0.25">
      <c r="V743" s="72"/>
      <c r="W743" s="72"/>
      <c r="Z743" s="5"/>
      <c r="AA743" s="5"/>
      <c r="AB743" s="5"/>
      <c r="AC743" s="5"/>
      <c r="AD743" s="5"/>
      <c r="AE743" s="5"/>
      <c r="AF743" s="5"/>
      <c r="AG743" s="5"/>
      <c r="AH743" s="5"/>
      <c r="AI743" s="5"/>
    </row>
    <row r="744" spans="22:35" x14ac:dyDescent="0.25">
      <c r="V744" s="72"/>
      <c r="W744" s="72"/>
      <c r="Z744" s="5"/>
      <c r="AA744" s="5"/>
      <c r="AB744" s="5"/>
      <c r="AC744" s="5"/>
      <c r="AD744" s="5"/>
      <c r="AE744" s="5"/>
      <c r="AF744" s="5"/>
      <c r="AG744" s="5"/>
      <c r="AH744" s="5"/>
      <c r="AI744" s="5"/>
    </row>
    <row r="745" spans="22:35" x14ac:dyDescent="0.25">
      <c r="V745" s="72"/>
      <c r="W745" s="72"/>
      <c r="Z745" s="5"/>
      <c r="AA745" s="5"/>
      <c r="AB745" s="5"/>
      <c r="AC745" s="5"/>
      <c r="AD745" s="5"/>
      <c r="AE745" s="5"/>
      <c r="AF745" s="5"/>
      <c r="AG745" s="5"/>
      <c r="AH745" s="5"/>
      <c r="AI745" s="5"/>
    </row>
    <row r="746" spans="22:35" x14ac:dyDescent="0.25">
      <c r="V746" s="72"/>
      <c r="W746" s="72"/>
      <c r="Z746" s="5"/>
      <c r="AA746" s="5"/>
      <c r="AB746" s="5"/>
      <c r="AC746" s="5"/>
      <c r="AD746" s="5"/>
      <c r="AE746" s="5"/>
      <c r="AF746" s="5"/>
      <c r="AG746" s="5"/>
      <c r="AH746" s="5"/>
      <c r="AI746" s="5"/>
    </row>
    <row r="747" spans="22:35" x14ac:dyDescent="0.25">
      <c r="V747" s="72"/>
      <c r="W747" s="72"/>
      <c r="Z747" s="5"/>
      <c r="AA747" s="5"/>
      <c r="AB747" s="5"/>
      <c r="AC747" s="5"/>
      <c r="AD747" s="5"/>
      <c r="AE747" s="5"/>
      <c r="AF747" s="5"/>
      <c r="AG747" s="5"/>
      <c r="AH747" s="5"/>
      <c r="AI747" s="5"/>
    </row>
    <row r="748" spans="22:35" x14ac:dyDescent="0.25">
      <c r="V748" s="72"/>
      <c r="W748" s="72"/>
      <c r="Z748" s="5"/>
      <c r="AA748" s="5"/>
      <c r="AB748" s="5"/>
      <c r="AC748" s="5"/>
      <c r="AD748" s="5"/>
      <c r="AE748" s="5"/>
      <c r="AF748" s="5"/>
      <c r="AG748" s="5"/>
      <c r="AH748" s="5"/>
      <c r="AI748" s="5"/>
    </row>
    <row r="749" spans="22:35" x14ac:dyDescent="0.25">
      <c r="V749" s="72"/>
      <c r="W749" s="72"/>
      <c r="Z749" s="5"/>
      <c r="AA749" s="5"/>
      <c r="AB749" s="5"/>
      <c r="AC749" s="5"/>
      <c r="AD749" s="5"/>
      <c r="AE749" s="5"/>
      <c r="AF749" s="5"/>
      <c r="AG749" s="5"/>
      <c r="AH749" s="5"/>
      <c r="AI749" s="5"/>
    </row>
    <row r="750" spans="22:35" x14ac:dyDescent="0.25">
      <c r="V750" s="72"/>
      <c r="W750" s="72"/>
      <c r="Z750" s="5"/>
      <c r="AA750" s="5"/>
      <c r="AB750" s="5"/>
      <c r="AC750" s="5"/>
      <c r="AD750" s="5"/>
      <c r="AE750" s="5"/>
      <c r="AF750" s="5"/>
      <c r="AG750" s="5"/>
      <c r="AH750" s="5"/>
      <c r="AI750" s="5"/>
    </row>
    <row r="751" spans="22:35" x14ac:dyDescent="0.25">
      <c r="V751" s="72"/>
      <c r="W751" s="72"/>
      <c r="Z751" s="5"/>
      <c r="AA751" s="5"/>
      <c r="AB751" s="5"/>
      <c r="AC751" s="5"/>
      <c r="AD751" s="5"/>
      <c r="AE751" s="5"/>
      <c r="AF751" s="5"/>
      <c r="AG751" s="5"/>
      <c r="AH751" s="5"/>
      <c r="AI751" s="5"/>
    </row>
    <row r="752" spans="22:35" x14ac:dyDescent="0.25">
      <c r="V752" s="72"/>
      <c r="W752" s="72"/>
      <c r="Z752" s="5"/>
      <c r="AA752" s="5"/>
      <c r="AB752" s="5"/>
      <c r="AC752" s="5"/>
      <c r="AD752" s="5"/>
      <c r="AE752" s="5"/>
      <c r="AF752" s="5"/>
      <c r="AG752" s="5"/>
      <c r="AH752" s="5"/>
      <c r="AI752" s="5"/>
    </row>
    <row r="753" spans="22:35" x14ac:dyDescent="0.25">
      <c r="V753" s="72"/>
      <c r="W753" s="72"/>
      <c r="Z753" s="5"/>
      <c r="AA753" s="5"/>
      <c r="AB753" s="5"/>
      <c r="AC753" s="5"/>
      <c r="AD753" s="5"/>
      <c r="AE753" s="5"/>
      <c r="AF753" s="5"/>
      <c r="AG753" s="5"/>
      <c r="AH753" s="5"/>
      <c r="AI753" s="5"/>
    </row>
    <row r="754" spans="22:35" x14ac:dyDescent="0.25">
      <c r="V754" s="72"/>
      <c r="W754" s="72"/>
      <c r="Z754" s="5"/>
      <c r="AA754" s="5"/>
      <c r="AB754" s="5"/>
      <c r="AC754" s="5"/>
      <c r="AD754" s="5"/>
      <c r="AE754" s="5"/>
      <c r="AF754" s="5"/>
      <c r="AG754" s="5"/>
      <c r="AH754" s="5"/>
      <c r="AI754" s="5"/>
    </row>
    <row r="755" spans="22:35" x14ac:dyDescent="0.25">
      <c r="V755" s="72"/>
      <c r="W755" s="72"/>
      <c r="Z755" s="5"/>
      <c r="AA755" s="5"/>
      <c r="AB755" s="5"/>
      <c r="AC755" s="5"/>
      <c r="AD755" s="5"/>
      <c r="AE755" s="5"/>
      <c r="AF755" s="5"/>
      <c r="AG755" s="5"/>
      <c r="AH755" s="5"/>
      <c r="AI755" s="5"/>
    </row>
    <row r="756" spans="22:35" x14ac:dyDescent="0.25">
      <c r="V756" s="72"/>
      <c r="W756" s="72"/>
      <c r="Z756" s="5"/>
      <c r="AA756" s="5"/>
      <c r="AB756" s="5"/>
      <c r="AC756" s="5"/>
      <c r="AD756" s="5"/>
      <c r="AE756" s="5"/>
      <c r="AF756" s="5"/>
      <c r="AG756" s="5"/>
      <c r="AH756" s="5"/>
      <c r="AI756" s="5"/>
    </row>
    <row r="757" spans="22:35" x14ac:dyDescent="0.25">
      <c r="V757" s="72"/>
      <c r="W757" s="72"/>
      <c r="Z757" s="5"/>
      <c r="AA757" s="5"/>
      <c r="AB757" s="5"/>
      <c r="AC757" s="5"/>
      <c r="AD757" s="5"/>
      <c r="AE757" s="5"/>
      <c r="AF757" s="5"/>
      <c r="AG757" s="5"/>
      <c r="AH757" s="5"/>
      <c r="AI757" s="5"/>
    </row>
    <row r="758" spans="22:35" x14ac:dyDescent="0.25">
      <c r="V758" s="72"/>
      <c r="W758" s="72"/>
      <c r="Z758" s="5"/>
      <c r="AA758" s="5"/>
      <c r="AB758" s="5"/>
      <c r="AC758" s="5"/>
      <c r="AD758" s="5"/>
      <c r="AE758" s="5"/>
      <c r="AF758" s="5"/>
      <c r="AG758" s="5"/>
      <c r="AH758" s="5"/>
      <c r="AI758" s="5"/>
    </row>
    <row r="759" spans="22:35" x14ac:dyDescent="0.25">
      <c r="V759" s="72"/>
      <c r="W759" s="72"/>
      <c r="Z759" s="5"/>
      <c r="AA759" s="5"/>
      <c r="AB759" s="5"/>
      <c r="AC759" s="5"/>
      <c r="AD759" s="5"/>
      <c r="AE759" s="5"/>
      <c r="AF759" s="5"/>
      <c r="AG759" s="5"/>
      <c r="AH759" s="5"/>
      <c r="AI759" s="5"/>
    </row>
    <row r="760" spans="22:35" x14ac:dyDescent="0.25">
      <c r="V760" s="72"/>
      <c r="W760" s="72"/>
      <c r="Z760" s="5"/>
      <c r="AA760" s="5"/>
      <c r="AB760" s="5"/>
      <c r="AC760" s="5"/>
      <c r="AD760" s="5"/>
      <c r="AE760" s="5"/>
      <c r="AF760" s="5"/>
      <c r="AG760" s="5"/>
      <c r="AH760" s="5"/>
      <c r="AI760" s="5"/>
    </row>
    <row r="761" spans="22:35" x14ac:dyDescent="0.25">
      <c r="V761" s="72"/>
      <c r="W761" s="72"/>
      <c r="Z761" s="5"/>
      <c r="AA761" s="5"/>
      <c r="AB761" s="5"/>
      <c r="AC761" s="5"/>
      <c r="AD761" s="5"/>
      <c r="AE761" s="5"/>
      <c r="AF761" s="5"/>
      <c r="AG761" s="5"/>
      <c r="AH761" s="5"/>
      <c r="AI761" s="5"/>
    </row>
    <row r="762" spans="22:35" x14ac:dyDescent="0.25">
      <c r="V762" s="72"/>
      <c r="W762" s="72"/>
      <c r="Z762" s="5"/>
      <c r="AA762" s="5"/>
      <c r="AB762" s="5"/>
      <c r="AC762" s="5"/>
      <c r="AD762" s="5"/>
      <c r="AE762" s="5"/>
      <c r="AF762" s="5"/>
      <c r="AG762" s="5"/>
      <c r="AH762" s="5"/>
      <c r="AI762" s="5"/>
    </row>
    <row r="763" spans="22:35" x14ac:dyDescent="0.25">
      <c r="V763" s="72"/>
      <c r="W763" s="72"/>
      <c r="Z763" s="5"/>
      <c r="AA763" s="5"/>
      <c r="AB763" s="5"/>
      <c r="AC763" s="5"/>
      <c r="AD763" s="5"/>
      <c r="AE763" s="5"/>
      <c r="AF763" s="5"/>
      <c r="AG763" s="5"/>
      <c r="AH763" s="5"/>
      <c r="AI763" s="5"/>
    </row>
    <row r="764" spans="22:35" x14ac:dyDescent="0.25">
      <c r="V764" s="72"/>
      <c r="W764" s="72"/>
      <c r="Z764" s="5"/>
      <c r="AA764" s="5"/>
      <c r="AB764" s="5"/>
      <c r="AC764" s="5"/>
      <c r="AD764" s="5"/>
      <c r="AE764" s="5"/>
      <c r="AF764" s="5"/>
      <c r="AG764" s="5"/>
      <c r="AH764" s="5"/>
      <c r="AI764" s="5"/>
    </row>
    <row r="765" spans="22:35" x14ac:dyDescent="0.25">
      <c r="V765" s="72"/>
      <c r="W765" s="72"/>
      <c r="Z765" s="5"/>
      <c r="AA765" s="5"/>
      <c r="AB765" s="5"/>
      <c r="AC765" s="5"/>
      <c r="AD765" s="5"/>
      <c r="AE765" s="5"/>
      <c r="AF765" s="5"/>
      <c r="AG765" s="5"/>
      <c r="AH765" s="5"/>
      <c r="AI765" s="5"/>
    </row>
    <row r="766" spans="22:35" x14ac:dyDescent="0.25">
      <c r="V766" s="72"/>
      <c r="W766" s="72"/>
      <c r="Z766" s="5"/>
      <c r="AA766" s="5"/>
      <c r="AB766" s="5"/>
      <c r="AC766" s="5"/>
      <c r="AD766" s="5"/>
      <c r="AE766" s="5"/>
      <c r="AF766" s="5"/>
      <c r="AG766" s="5"/>
      <c r="AH766" s="5"/>
      <c r="AI766" s="5"/>
    </row>
    <row r="767" spans="22:35" x14ac:dyDescent="0.25">
      <c r="V767" s="72"/>
      <c r="W767" s="72"/>
      <c r="Z767" s="5"/>
      <c r="AA767" s="5"/>
      <c r="AB767" s="5"/>
      <c r="AC767" s="5"/>
      <c r="AD767" s="5"/>
      <c r="AE767" s="5"/>
      <c r="AF767" s="5"/>
      <c r="AG767" s="5"/>
      <c r="AH767" s="5"/>
      <c r="AI767" s="5"/>
    </row>
    <row r="768" spans="22:35" x14ac:dyDescent="0.25">
      <c r="V768" s="72"/>
      <c r="W768" s="72"/>
      <c r="Z768" s="5"/>
      <c r="AA768" s="5"/>
      <c r="AB768" s="5"/>
      <c r="AC768" s="5"/>
      <c r="AD768" s="5"/>
      <c r="AE768" s="5"/>
      <c r="AF768" s="5"/>
      <c r="AG768" s="5"/>
      <c r="AH768" s="5"/>
      <c r="AI768" s="5"/>
    </row>
    <row r="769" spans="22:35" x14ac:dyDescent="0.25">
      <c r="V769" s="72"/>
      <c r="W769" s="72"/>
      <c r="Z769" s="5"/>
      <c r="AA769" s="5"/>
      <c r="AB769" s="5"/>
      <c r="AC769" s="5"/>
      <c r="AD769" s="5"/>
      <c r="AE769" s="5"/>
      <c r="AF769" s="5"/>
      <c r="AG769" s="5"/>
      <c r="AH769" s="5"/>
      <c r="AI769" s="5"/>
    </row>
    <row r="770" spans="22:35" x14ac:dyDescent="0.25">
      <c r="V770" s="72"/>
      <c r="W770" s="72"/>
      <c r="Z770" s="5"/>
      <c r="AA770" s="5"/>
      <c r="AB770" s="5"/>
      <c r="AC770" s="5"/>
      <c r="AD770" s="5"/>
      <c r="AE770" s="5"/>
      <c r="AF770" s="5"/>
      <c r="AG770" s="5"/>
      <c r="AH770" s="5"/>
      <c r="AI770" s="5"/>
    </row>
    <row r="771" spans="22:35" x14ac:dyDescent="0.25">
      <c r="V771" s="72"/>
      <c r="W771" s="72"/>
      <c r="Z771" s="5"/>
      <c r="AA771" s="5"/>
      <c r="AB771" s="5"/>
      <c r="AC771" s="5"/>
      <c r="AD771" s="5"/>
      <c r="AE771" s="5"/>
      <c r="AF771" s="5"/>
      <c r="AG771" s="5"/>
      <c r="AH771" s="5"/>
      <c r="AI771" s="5"/>
    </row>
    <row r="772" spans="22:35" x14ac:dyDescent="0.25">
      <c r="V772" s="72"/>
      <c r="W772" s="72"/>
      <c r="Z772" s="5"/>
      <c r="AA772" s="5"/>
      <c r="AB772" s="5"/>
      <c r="AC772" s="5"/>
      <c r="AD772" s="5"/>
      <c r="AE772" s="5"/>
      <c r="AF772" s="5"/>
      <c r="AG772" s="5"/>
      <c r="AH772" s="5"/>
      <c r="AI772" s="5"/>
    </row>
    <row r="773" spans="22:35" x14ac:dyDescent="0.25">
      <c r="V773" s="72"/>
      <c r="W773" s="72"/>
      <c r="Z773" s="5"/>
      <c r="AA773" s="5"/>
      <c r="AB773" s="5"/>
      <c r="AC773" s="5"/>
      <c r="AD773" s="5"/>
      <c r="AE773" s="5"/>
      <c r="AF773" s="5"/>
      <c r="AG773" s="5"/>
      <c r="AH773" s="5"/>
      <c r="AI773" s="5"/>
    </row>
    <row r="774" spans="22:35" x14ac:dyDescent="0.25">
      <c r="V774" s="72"/>
      <c r="W774" s="72"/>
      <c r="Z774" s="5"/>
      <c r="AA774" s="5"/>
      <c r="AB774" s="5"/>
      <c r="AC774" s="5"/>
      <c r="AD774" s="5"/>
      <c r="AE774" s="5"/>
      <c r="AF774" s="5"/>
      <c r="AG774" s="5"/>
      <c r="AH774" s="5"/>
      <c r="AI774" s="5"/>
    </row>
    <row r="775" spans="22:35" x14ac:dyDescent="0.25">
      <c r="V775" s="72"/>
      <c r="W775" s="72"/>
      <c r="Z775" s="5"/>
      <c r="AA775" s="5"/>
      <c r="AB775" s="5"/>
      <c r="AC775" s="5"/>
      <c r="AD775" s="5"/>
      <c r="AE775" s="5"/>
      <c r="AF775" s="5"/>
      <c r="AG775" s="5"/>
      <c r="AH775" s="5"/>
      <c r="AI775" s="5"/>
    </row>
    <row r="776" spans="22:35" x14ac:dyDescent="0.25">
      <c r="V776" s="72"/>
      <c r="W776" s="72"/>
      <c r="Z776" s="5"/>
      <c r="AA776" s="5"/>
      <c r="AB776" s="5"/>
      <c r="AC776" s="5"/>
      <c r="AD776" s="5"/>
      <c r="AE776" s="5"/>
      <c r="AF776" s="5"/>
      <c r="AG776" s="5"/>
      <c r="AH776" s="5"/>
      <c r="AI776" s="5"/>
    </row>
    <row r="777" spans="22:35" x14ac:dyDescent="0.25">
      <c r="V777" s="72"/>
      <c r="W777" s="72"/>
      <c r="Z777" s="5"/>
      <c r="AA777" s="5"/>
      <c r="AB777" s="5"/>
      <c r="AC777" s="5"/>
      <c r="AD777" s="5"/>
      <c r="AE777" s="5"/>
      <c r="AF777" s="5"/>
      <c r="AG777" s="5"/>
      <c r="AH777" s="5"/>
      <c r="AI777" s="5"/>
    </row>
    <row r="778" spans="22:35" x14ac:dyDescent="0.25">
      <c r="V778" s="72"/>
      <c r="W778" s="72"/>
      <c r="Z778" s="5"/>
      <c r="AA778" s="5"/>
      <c r="AB778" s="5"/>
      <c r="AC778" s="5"/>
      <c r="AD778" s="5"/>
      <c r="AE778" s="5"/>
      <c r="AF778" s="5"/>
      <c r="AG778" s="5"/>
      <c r="AH778" s="5"/>
      <c r="AI778" s="5"/>
    </row>
    <row r="779" spans="22:35" x14ac:dyDescent="0.25">
      <c r="V779" s="72"/>
      <c r="W779" s="72"/>
      <c r="Z779" s="5"/>
      <c r="AA779" s="5"/>
      <c r="AB779" s="5"/>
      <c r="AC779" s="5"/>
      <c r="AD779" s="5"/>
      <c r="AE779" s="5"/>
      <c r="AF779" s="5"/>
      <c r="AG779" s="5"/>
      <c r="AH779" s="5"/>
      <c r="AI779" s="5"/>
    </row>
    <row r="780" spans="22:35" x14ac:dyDescent="0.25">
      <c r="V780" s="72"/>
      <c r="W780" s="72"/>
      <c r="Z780" s="5"/>
      <c r="AA780" s="5"/>
      <c r="AB780" s="5"/>
      <c r="AC780" s="5"/>
      <c r="AD780" s="5"/>
      <c r="AE780" s="5"/>
      <c r="AF780" s="5"/>
      <c r="AG780" s="5"/>
      <c r="AH780" s="5"/>
      <c r="AI780" s="5"/>
    </row>
    <row r="781" spans="22:35" x14ac:dyDescent="0.25">
      <c r="V781" s="72"/>
      <c r="W781" s="72"/>
      <c r="Z781" s="5"/>
      <c r="AA781" s="5"/>
      <c r="AB781" s="5"/>
      <c r="AC781" s="5"/>
      <c r="AD781" s="5"/>
      <c r="AE781" s="5"/>
      <c r="AF781" s="5"/>
      <c r="AG781" s="5"/>
      <c r="AH781" s="5"/>
      <c r="AI781" s="5"/>
    </row>
    <row r="782" spans="22:35" x14ac:dyDescent="0.25">
      <c r="V782" s="72"/>
      <c r="W782" s="72"/>
      <c r="Z782" s="5"/>
      <c r="AA782" s="5"/>
      <c r="AB782" s="5"/>
      <c r="AC782" s="5"/>
      <c r="AD782" s="5"/>
      <c r="AE782" s="5"/>
      <c r="AF782" s="5"/>
      <c r="AG782" s="5"/>
      <c r="AH782" s="5"/>
      <c r="AI782" s="5"/>
    </row>
    <row r="783" spans="22:35" x14ac:dyDescent="0.25">
      <c r="V783" s="72"/>
      <c r="W783" s="72"/>
      <c r="Z783" s="5"/>
      <c r="AA783" s="5"/>
      <c r="AB783" s="5"/>
      <c r="AC783" s="5"/>
      <c r="AD783" s="5"/>
      <c r="AE783" s="5"/>
      <c r="AF783" s="5"/>
      <c r="AG783" s="5"/>
      <c r="AH783" s="5"/>
      <c r="AI783" s="5"/>
    </row>
    <row r="784" spans="22:35" x14ac:dyDescent="0.25">
      <c r="V784" s="72"/>
      <c r="W784" s="72"/>
      <c r="Z784" s="5"/>
      <c r="AA784" s="5"/>
      <c r="AB784" s="5"/>
      <c r="AC784" s="5"/>
      <c r="AD784" s="5"/>
      <c r="AE784" s="5"/>
      <c r="AF784" s="5"/>
      <c r="AG784" s="5"/>
      <c r="AH784" s="5"/>
      <c r="AI784" s="5"/>
    </row>
    <row r="785" spans="2:35" x14ac:dyDescent="0.25">
      <c r="V785" s="72"/>
      <c r="W785" s="72"/>
      <c r="Z785" s="5"/>
      <c r="AA785" s="5"/>
      <c r="AB785" s="5"/>
      <c r="AC785" s="5"/>
      <c r="AD785" s="5"/>
      <c r="AE785" s="5"/>
      <c r="AF785" s="5"/>
      <c r="AG785" s="5"/>
      <c r="AH785" s="5"/>
      <c r="AI785" s="5"/>
    </row>
    <row r="786" spans="2:35" x14ac:dyDescent="0.25">
      <c r="V786" s="72"/>
      <c r="W786" s="72"/>
      <c r="Z786" s="5"/>
      <c r="AA786" s="5"/>
      <c r="AB786" s="5"/>
      <c r="AC786" s="5"/>
      <c r="AD786" s="5"/>
      <c r="AE786" s="5"/>
      <c r="AF786" s="5"/>
      <c r="AG786" s="5"/>
      <c r="AH786" s="5"/>
      <c r="AI786" s="5"/>
    </row>
    <row r="787" spans="2:35" x14ac:dyDescent="0.25">
      <c r="V787" s="72"/>
      <c r="W787" s="72"/>
      <c r="Z787" s="5"/>
      <c r="AA787" s="5"/>
      <c r="AB787" s="5"/>
      <c r="AC787" s="5"/>
      <c r="AD787" s="5"/>
      <c r="AE787" s="5"/>
      <c r="AF787" s="5"/>
      <c r="AG787" s="5"/>
      <c r="AH787" s="5"/>
      <c r="AI787" s="5"/>
    </row>
    <row r="788" spans="2:35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V788" s="72"/>
      <c r="W788" s="72"/>
      <c r="Z788" s="5"/>
      <c r="AA788" s="5"/>
      <c r="AB788" s="5"/>
      <c r="AC788" s="5"/>
      <c r="AD788" s="5"/>
      <c r="AE788" s="5"/>
      <c r="AF788" s="5"/>
      <c r="AG788" s="5"/>
      <c r="AH788" s="5"/>
      <c r="AI788" s="5"/>
    </row>
    <row r="789" spans="2:35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V789" s="72"/>
      <c r="W789" s="72"/>
      <c r="Z789" s="5"/>
      <c r="AA789" s="5"/>
      <c r="AB789" s="5"/>
      <c r="AC789" s="5"/>
      <c r="AD789" s="5"/>
      <c r="AE789" s="5"/>
      <c r="AF789" s="5"/>
      <c r="AG789" s="5"/>
      <c r="AH789" s="5"/>
      <c r="AI789" s="5"/>
    </row>
    <row r="790" spans="2:35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V790" s="72"/>
      <c r="W790" s="72"/>
      <c r="Z790" s="5"/>
      <c r="AA790" s="5"/>
      <c r="AB790" s="5"/>
      <c r="AC790" s="5"/>
      <c r="AD790" s="5"/>
      <c r="AE790" s="5"/>
      <c r="AF790" s="5"/>
      <c r="AG790" s="5"/>
      <c r="AH790" s="5"/>
      <c r="AI790" s="5"/>
    </row>
    <row r="791" spans="2:35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V791" s="72"/>
      <c r="W791" s="72"/>
      <c r="Z791" s="5"/>
      <c r="AA791" s="5"/>
      <c r="AB791" s="5"/>
      <c r="AC791" s="5"/>
      <c r="AD791" s="5"/>
      <c r="AE791" s="5"/>
      <c r="AF791" s="5"/>
      <c r="AG791" s="5"/>
      <c r="AH791" s="5"/>
      <c r="AI791" s="5"/>
    </row>
    <row r="792" spans="2:35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V792" s="72"/>
      <c r="W792" s="72"/>
      <c r="Z792" s="5"/>
      <c r="AA792" s="5"/>
      <c r="AB792" s="5"/>
      <c r="AC792" s="5"/>
      <c r="AD792" s="5"/>
      <c r="AE792" s="5"/>
      <c r="AF792" s="5"/>
      <c r="AG792" s="5"/>
      <c r="AH792" s="5"/>
      <c r="AI792" s="5"/>
    </row>
    <row r="793" spans="2:35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V793" s="72"/>
      <c r="W793" s="72"/>
      <c r="Z793" s="5"/>
      <c r="AA793" s="5"/>
      <c r="AB793" s="5"/>
      <c r="AC793" s="5"/>
      <c r="AD793" s="5"/>
      <c r="AE793" s="5"/>
      <c r="AF793" s="5"/>
      <c r="AG793" s="5"/>
      <c r="AH793" s="5"/>
      <c r="AI793" s="5"/>
    </row>
    <row r="794" spans="2:35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V794" s="72"/>
      <c r="W794" s="72"/>
      <c r="Z794" s="5"/>
      <c r="AA794" s="5"/>
      <c r="AB794" s="5"/>
      <c r="AC794" s="5"/>
      <c r="AD794" s="5"/>
      <c r="AE794" s="5"/>
      <c r="AF794" s="5"/>
      <c r="AG794" s="5"/>
      <c r="AH794" s="5"/>
      <c r="AI794" s="5"/>
    </row>
    <row r="795" spans="2:35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V795" s="72"/>
      <c r="W795" s="72"/>
      <c r="Z795" s="5"/>
      <c r="AA795" s="5"/>
      <c r="AB795" s="5"/>
      <c r="AC795" s="5"/>
      <c r="AD795" s="5"/>
      <c r="AE795" s="5"/>
      <c r="AF795" s="5"/>
      <c r="AG795" s="5"/>
      <c r="AH795" s="5"/>
      <c r="AI795" s="5"/>
    </row>
    <row r="796" spans="2:35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V796" s="72"/>
      <c r="W796" s="72"/>
      <c r="Z796" s="5"/>
      <c r="AA796" s="5"/>
      <c r="AB796" s="5"/>
      <c r="AC796" s="5"/>
      <c r="AD796" s="5"/>
      <c r="AE796" s="5"/>
      <c r="AF796" s="5"/>
      <c r="AG796" s="5"/>
      <c r="AH796" s="5"/>
      <c r="AI796" s="5"/>
    </row>
    <row r="797" spans="2:35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V797" s="72"/>
      <c r="W797" s="72"/>
      <c r="Z797" s="5"/>
      <c r="AA797" s="5"/>
      <c r="AB797" s="5"/>
      <c r="AC797" s="5"/>
      <c r="AD797" s="5"/>
      <c r="AE797" s="5"/>
      <c r="AF797" s="5"/>
      <c r="AG797" s="5"/>
      <c r="AH797" s="5"/>
      <c r="AI797" s="5"/>
    </row>
    <row r="798" spans="2:35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V798" s="72"/>
      <c r="W798" s="72"/>
      <c r="Z798" s="5"/>
      <c r="AA798" s="5"/>
      <c r="AB798" s="5"/>
      <c r="AC798" s="5"/>
      <c r="AD798" s="5"/>
      <c r="AE798" s="5"/>
      <c r="AF798" s="5"/>
      <c r="AG798" s="5"/>
      <c r="AH798" s="5"/>
      <c r="AI798" s="5"/>
    </row>
    <row r="799" spans="2:35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V799" s="72"/>
      <c r="W799" s="72"/>
      <c r="Z799" s="5"/>
      <c r="AA799" s="5"/>
      <c r="AB799" s="5"/>
      <c r="AC799" s="5"/>
      <c r="AD799" s="5"/>
      <c r="AE799" s="5"/>
      <c r="AF799" s="5"/>
      <c r="AG799" s="5"/>
      <c r="AH799" s="5"/>
      <c r="AI799" s="5"/>
    </row>
    <row r="800" spans="2:35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V800" s="72"/>
      <c r="W800" s="72"/>
      <c r="Z800" s="5"/>
      <c r="AA800" s="5"/>
      <c r="AB800" s="5"/>
      <c r="AC800" s="5"/>
      <c r="AD800" s="5"/>
      <c r="AE800" s="5"/>
      <c r="AF800" s="5"/>
      <c r="AG800" s="5"/>
      <c r="AH800" s="5"/>
      <c r="AI800" s="5"/>
    </row>
    <row r="801" spans="2:35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V801" s="72"/>
      <c r="W801" s="72"/>
      <c r="Z801" s="5"/>
      <c r="AA801" s="5"/>
      <c r="AB801" s="5"/>
      <c r="AC801" s="5"/>
      <c r="AD801" s="5"/>
      <c r="AE801" s="5"/>
      <c r="AF801" s="5"/>
      <c r="AG801" s="5"/>
      <c r="AH801" s="5"/>
      <c r="AI801" s="5"/>
    </row>
    <row r="802" spans="2:35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V802" s="72"/>
      <c r="W802" s="72"/>
      <c r="Z802" s="5"/>
      <c r="AA802" s="5"/>
      <c r="AB802" s="5"/>
      <c r="AC802" s="5"/>
      <c r="AD802" s="5"/>
      <c r="AE802" s="5"/>
      <c r="AF802" s="5"/>
      <c r="AG802" s="5"/>
      <c r="AH802" s="5"/>
      <c r="AI802" s="5"/>
    </row>
    <row r="803" spans="2:35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V803" s="72"/>
      <c r="W803" s="72"/>
      <c r="Z803" s="5"/>
      <c r="AA803" s="5"/>
      <c r="AB803" s="5"/>
      <c r="AC803" s="5"/>
      <c r="AD803" s="5"/>
      <c r="AE803" s="5"/>
      <c r="AF803" s="5"/>
      <c r="AG803" s="5"/>
      <c r="AH803" s="5"/>
      <c r="AI803" s="5"/>
    </row>
    <row r="804" spans="2:35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V804" s="72"/>
      <c r="W804" s="72"/>
      <c r="Z804" s="5"/>
      <c r="AA804" s="5"/>
      <c r="AB804" s="5"/>
      <c r="AC804" s="5"/>
      <c r="AD804" s="5"/>
      <c r="AE804" s="5"/>
      <c r="AF804" s="5"/>
      <c r="AG804" s="5"/>
      <c r="AH804" s="5"/>
      <c r="AI804" s="5"/>
    </row>
    <row r="805" spans="2:35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V805" s="72"/>
      <c r="W805" s="72"/>
      <c r="Z805" s="5"/>
      <c r="AA805" s="5"/>
      <c r="AB805" s="5"/>
      <c r="AC805" s="5"/>
      <c r="AD805" s="5"/>
      <c r="AE805" s="5"/>
      <c r="AF805" s="5"/>
      <c r="AG805" s="5"/>
      <c r="AH805" s="5"/>
      <c r="AI805" s="5"/>
    </row>
    <row r="806" spans="2:35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V806" s="72"/>
      <c r="W806" s="72"/>
      <c r="Z806" s="5"/>
      <c r="AA806" s="5"/>
      <c r="AB806" s="5"/>
      <c r="AC806" s="5"/>
      <c r="AD806" s="5"/>
      <c r="AE806" s="5"/>
      <c r="AF806" s="5"/>
      <c r="AG806" s="5"/>
      <c r="AH806" s="5"/>
      <c r="AI806" s="5"/>
    </row>
    <row r="807" spans="2:35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V807" s="72"/>
      <c r="W807" s="72"/>
      <c r="Z807" s="5"/>
      <c r="AA807" s="5"/>
      <c r="AB807" s="5"/>
      <c r="AC807" s="5"/>
      <c r="AD807" s="5"/>
      <c r="AE807" s="5"/>
      <c r="AF807" s="5"/>
      <c r="AG807" s="5"/>
      <c r="AH807" s="5"/>
      <c r="AI807" s="5"/>
    </row>
    <row r="808" spans="2:35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V808" s="72"/>
      <c r="W808" s="72"/>
      <c r="Z808" s="5"/>
      <c r="AA808" s="5"/>
      <c r="AB808" s="5"/>
      <c r="AC808" s="5"/>
      <c r="AD808" s="5"/>
      <c r="AE808" s="5"/>
      <c r="AF808" s="5"/>
      <c r="AG808" s="5"/>
      <c r="AH808" s="5"/>
      <c r="AI808" s="5"/>
    </row>
    <row r="809" spans="2:35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V809" s="72"/>
      <c r="W809" s="72"/>
      <c r="Z809" s="5"/>
      <c r="AA809" s="5"/>
      <c r="AB809" s="5"/>
      <c r="AC809" s="5"/>
      <c r="AD809" s="5"/>
      <c r="AE809" s="5"/>
      <c r="AF809" s="5"/>
      <c r="AG809" s="5"/>
      <c r="AH809" s="5"/>
      <c r="AI809" s="5"/>
    </row>
    <row r="810" spans="2:35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V810" s="72"/>
      <c r="W810" s="72"/>
      <c r="Z810" s="5"/>
      <c r="AA810" s="5"/>
      <c r="AB810" s="5"/>
      <c r="AC810" s="5"/>
      <c r="AD810" s="5"/>
      <c r="AE810" s="5"/>
      <c r="AF810" s="5"/>
      <c r="AG810" s="5"/>
      <c r="AH810" s="5"/>
      <c r="AI810" s="5"/>
    </row>
    <row r="811" spans="2:35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V811" s="72"/>
      <c r="W811" s="72"/>
      <c r="Z811" s="5"/>
      <c r="AA811" s="5"/>
      <c r="AB811" s="5"/>
      <c r="AC811" s="5"/>
      <c r="AD811" s="5"/>
      <c r="AE811" s="5"/>
      <c r="AF811" s="5"/>
      <c r="AG811" s="5"/>
      <c r="AH811" s="5"/>
      <c r="AI811" s="5"/>
    </row>
    <row r="812" spans="2:35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V812" s="72"/>
      <c r="W812" s="72"/>
      <c r="Z812" s="5"/>
      <c r="AA812" s="5"/>
      <c r="AB812" s="5"/>
      <c r="AC812" s="5"/>
      <c r="AD812" s="5"/>
      <c r="AE812" s="5"/>
      <c r="AF812" s="5"/>
      <c r="AG812" s="5"/>
      <c r="AH812" s="5"/>
      <c r="AI812" s="5"/>
    </row>
    <row r="813" spans="2:35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V813" s="72"/>
      <c r="W813" s="72"/>
      <c r="Z813" s="5"/>
      <c r="AA813" s="5"/>
      <c r="AB813" s="5"/>
      <c r="AC813" s="5"/>
      <c r="AD813" s="5"/>
      <c r="AE813" s="5"/>
      <c r="AF813" s="5"/>
      <c r="AG813" s="5"/>
      <c r="AH813" s="5"/>
      <c r="AI813" s="5"/>
    </row>
    <row r="814" spans="2:35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V814" s="72"/>
      <c r="W814" s="72"/>
      <c r="Z814" s="5"/>
      <c r="AA814" s="5"/>
      <c r="AB814" s="5"/>
      <c r="AC814" s="5"/>
      <c r="AD814" s="5"/>
      <c r="AE814" s="5"/>
      <c r="AF814" s="5"/>
      <c r="AG814" s="5"/>
      <c r="AH814" s="5"/>
      <c r="AI814" s="5"/>
    </row>
    <row r="815" spans="2:35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V815" s="72"/>
      <c r="W815" s="72"/>
      <c r="Z815" s="5"/>
      <c r="AA815" s="5"/>
      <c r="AB815" s="5"/>
      <c r="AC815" s="5"/>
      <c r="AD815" s="5"/>
      <c r="AE815" s="5"/>
      <c r="AF815" s="5"/>
      <c r="AG815" s="5"/>
      <c r="AH815" s="5"/>
      <c r="AI815" s="5"/>
    </row>
    <row r="816" spans="2:35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V816" s="72"/>
      <c r="W816" s="72"/>
      <c r="Z816" s="5"/>
      <c r="AA816" s="5"/>
      <c r="AB816" s="5"/>
      <c r="AC816" s="5"/>
      <c r="AD816" s="5"/>
      <c r="AE816" s="5"/>
      <c r="AF816" s="5"/>
      <c r="AG816" s="5"/>
      <c r="AH816" s="5"/>
      <c r="AI816" s="5"/>
    </row>
    <row r="817" spans="2:35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V817" s="72"/>
      <c r="W817" s="72"/>
      <c r="Z817" s="5"/>
      <c r="AA817" s="5"/>
      <c r="AB817" s="5"/>
      <c r="AC817" s="5"/>
      <c r="AD817" s="5"/>
      <c r="AE817" s="5"/>
      <c r="AF817" s="5"/>
      <c r="AG817" s="5"/>
      <c r="AH817" s="5"/>
      <c r="AI817" s="5"/>
    </row>
    <row r="818" spans="2:35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V818" s="72"/>
      <c r="W818" s="72"/>
      <c r="Z818" s="5"/>
      <c r="AA818" s="5"/>
      <c r="AB818" s="5"/>
      <c r="AC818" s="5"/>
      <c r="AD818" s="5"/>
      <c r="AE818" s="5"/>
      <c r="AF818" s="5"/>
      <c r="AG818" s="5"/>
      <c r="AH818" s="5"/>
      <c r="AI818" s="5"/>
    </row>
    <row r="819" spans="2:35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V819" s="72"/>
      <c r="W819" s="72"/>
      <c r="Z819" s="5"/>
      <c r="AA819" s="5"/>
      <c r="AB819" s="5"/>
      <c r="AC819" s="5"/>
      <c r="AD819" s="5"/>
      <c r="AE819" s="5"/>
      <c r="AF819" s="5"/>
      <c r="AG819" s="5"/>
      <c r="AH819" s="5"/>
      <c r="AI819" s="5"/>
    </row>
    <row r="820" spans="2:35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V820" s="72"/>
      <c r="W820" s="72"/>
      <c r="Z820" s="5"/>
      <c r="AA820" s="5"/>
      <c r="AB820" s="5"/>
      <c r="AC820" s="5"/>
      <c r="AD820" s="5"/>
      <c r="AE820" s="5"/>
      <c r="AF820" s="5"/>
      <c r="AG820" s="5"/>
      <c r="AH820" s="5"/>
      <c r="AI820" s="5"/>
    </row>
    <row r="821" spans="2:35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V821" s="72"/>
      <c r="W821" s="72"/>
      <c r="Z821" s="5"/>
      <c r="AA821" s="5"/>
      <c r="AB821" s="5"/>
      <c r="AC821" s="5"/>
      <c r="AD821" s="5"/>
      <c r="AE821" s="5"/>
      <c r="AF821" s="5"/>
      <c r="AG821" s="5"/>
      <c r="AH821" s="5"/>
      <c r="AI821" s="5"/>
    </row>
    <row r="822" spans="2:35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V822" s="72"/>
      <c r="W822" s="72"/>
      <c r="Z822" s="5"/>
      <c r="AA822" s="5"/>
      <c r="AB822" s="5"/>
      <c r="AC822" s="5"/>
      <c r="AD822" s="5"/>
      <c r="AE822" s="5"/>
      <c r="AF822" s="5"/>
      <c r="AG822" s="5"/>
      <c r="AH822" s="5"/>
      <c r="AI822" s="5"/>
    </row>
    <row r="823" spans="2:35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V823" s="72"/>
      <c r="W823" s="72"/>
      <c r="Z823" s="5"/>
      <c r="AA823" s="5"/>
      <c r="AB823" s="5"/>
      <c r="AC823" s="5"/>
      <c r="AD823" s="5"/>
      <c r="AE823" s="5"/>
      <c r="AF823" s="5"/>
      <c r="AG823" s="5"/>
      <c r="AH823" s="5"/>
      <c r="AI823" s="5"/>
    </row>
    <row r="824" spans="2:35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V824" s="72"/>
      <c r="W824" s="72"/>
      <c r="Z824" s="5"/>
      <c r="AA824" s="5"/>
      <c r="AB824" s="5"/>
      <c r="AC824" s="5"/>
      <c r="AD824" s="5"/>
      <c r="AE824" s="5"/>
      <c r="AF824" s="5"/>
      <c r="AG824" s="5"/>
      <c r="AH824" s="5"/>
      <c r="AI824" s="5"/>
    </row>
    <row r="825" spans="2:35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V825" s="72"/>
      <c r="W825" s="72"/>
      <c r="Z825" s="5"/>
      <c r="AA825" s="5"/>
      <c r="AB825" s="5"/>
      <c r="AC825" s="5"/>
      <c r="AD825" s="5"/>
      <c r="AE825" s="5"/>
      <c r="AF825" s="5"/>
      <c r="AG825" s="5"/>
      <c r="AH825" s="5"/>
      <c r="AI825" s="5"/>
    </row>
    <row r="826" spans="2:35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V826" s="72"/>
      <c r="W826" s="72"/>
      <c r="Z826" s="5"/>
      <c r="AA826" s="5"/>
      <c r="AB826" s="5"/>
      <c r="AC826" s="5"/>
      <c r="AD826" s="5"/>
      <c r="AE826" s="5"/>
      <c r="AF826" s="5"/>
      <c r="AG826" s="5"/>
      <c r="AH826" s="5"/>
      <c r="AI826" s="5"/>
    </row>
    <row r="827" spans="2:35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V827" s="72"/>
      <c r="W827" s="72"/>
      <c r="Z827" s="5"/>
      <c r="AA827" s="5"/>
      <c r="AB827" s="5"/>
      <c r="AC827" s="5"/>
      <c r="AD827" s="5"/>
      <c r="AE827" s="5"/>
      <c r="AF827" s="5"/>
      <c r="AG827" s="5"/>
      <c r="AH827" s="5"/>
      <c r="AI827" s="5"/>
    </row>
    <row r="828" spans="2:35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V828" s="72"/>
      <c r="W828" s="72"/>
      <c r="Z828" s="5"/>
      <c r="AA828" s="5"/>
      <c r="AB828" s="5"/>
      <c r="AC828" s="5"/>
      <c r="AD828" s="5"/>
      <c r="AE828" s="5"/>
      <c r="AF828" s="5"/>
      <c r="AG828" s="5"/>
      <c r="AH828" s="5"/>
      <c r="AI828" s="5"/>
    </row>
    <row r="829" spans="2:35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V829" s="72"/>
      <c r="W829" s="72"/>
      <c r="Z829" s="5"/>
      <c r="AA829" s="5"/>
      <c r="AB829" s="5"/>
      <c r="AC829" s="5"/>
      <c r="AD829" s="5"/>
      <c r="AE829" s="5"/>
      <c r="AF829" s="5"/>
      <c r="AG829" s="5"/>
      <c r="AH829" s="5"/>
      <c r="AI829" s="5"/>
    </row>
    <row r="830" spans="2:35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V830" s="72"/>
      <c r="W830" s="72"/>
      <c r="Z830" s="5"/>
      <c r="AA830" s="5"/>
      <c r="AB830" s="5"/>
      <c r="AC830" s="5"/>
      <c r="AD830" s="5"/>
      <c r="AE830" s="5"/>
      <c r="AF830" s="5"/>
      <c r="AG830" s="5"/>
      <c r="AH830" s="5"/>
      <c r="AI830" s="5"/>
    </row>
    <row r="831" spans="2:35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V831" s="72"/>
      <c r="W831" s="72"/>
      <c r="Z831" s="5"/>
      <c r="AA831" s="5"/>
      <c r="AB831" s="5"/>
      <c r="AC831" s="5"/>
      <c r="AD831" s="5"/>
      <c r="AE831" s="5"/>
      <c r="AF831" s="5"/>
      <c r="AG831" s="5"/>
      <c r="AH831" s="5"/>
      <c r="AI831" s="5"/>
    </row>
    <row r="832" spans="2:35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V832" s="72"/>
      <c r="W832" s="72"/>
      <c r="Z832" s="5"/>
      <c r="AA832" s="5"/>
      <c r="AB832" s="5"/>
      <c r="AC832" s="5"/>
      <c r="AD832" s="5"/>
      <c r="AE832" s="5"/>
      <c r="AF832" s="5"/>
      <c r="AG832" s="5"/>
      <c r="AH832" s="5"/>
      <c r="AI832" s="5"/>
    </row>
    <row r="833" spans="2:35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V833" s="72"/>
      <c r="W833" s="72"/>
      <c r="Z833" s="5"/>
      <c r="AA833" s="5"/>
      <c r="AB833" s="5"/>
      <c r="AC833" s="5"/>
      <c r="AD833" s="5"/>
      <c r="AE833" s="5"/>
      <c r="AF833" s="5"/>
      <c r="AG833" s="5"/>
      <c r="AH833" s="5"/>
      <c r="AI833" s="5"/>
    </row>
    <row r="834" spans="2:35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V834" s="72"/>
      <c r="W834" s="72"/>
      <c r="Z834" s="5"/>
      <c r="AA834" s="5"/>
      <c r="AB834" s="5"/>
      <c r="AC834" s="5"/>
      <c r="AD834" s="5"/>
      <c r="AE834" s="5"/>
      <c r="AF834" s="5"/>
      <c r="AG834" s="5"/>
      <c r="AH834" s="5"/>
      <c r="AI834" s="5"/>
    </row>
    <row r="835" spans="2:35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V835" s="72"/>
      <c r="W835" s="72"/>
      <c r="Z835" s="5"/>
      <c r="AA835" s="5"/>
      <c r="AB835" s="5"/>
      <c r="AC835" s="5"/>
      <c r="AD835" s="5"/>
      <c r="AE835" s="5"/>
      <c r="AF835" s="5"/>
      <c r="AG835" s="5"/>
      <c r="AH835" s="5"/>
      <c r="AI835" s="5"/>
    </row>
    <row r="836" spans="2:35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V836" s="72"/>
      <c r="W836" s="72"/>
      <c r="Z836" s="5"/>
      <c r="AA836" s="5"/>
      <c r="AB836" s="5"/>
      <c r="AC836" s="5"/>
      <c r="AD836" s="5"/>
      <c r="AE836" s="5"/>
      <c r="AF836" s="5"/>
      <c r="AG836" s="5"/>
      <c r="AH836" s="5"/>
      <c r="AI836" s="5"/>
    </row>
    <row r="837" spans="2:35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V837" s="72"/>
      <c r="W837" s="72"/>
      <c r="Z837" s="5"/>
      <c r="AA837" s="5"/>
      <c r="AB837" s="5"/>
      <c r="AC837" s="5"/>
      <c r="AD837" s="5"/>
      <c r="AE837" s="5"/>
      <c r="AF837" s="5"/>
      <c r="AG837" s="5"/>
      <c r="AH837" s="5"/>
      <c r="AI837" s="5"/>
    </row>
    <row r="838" spans="2:35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V838" s="72"/>
      <c r="W838" s="72"/>
      <c r="Z838" s="5"/>
      <c r="AA838" s="5"/>
      <c r="AB838" s="5"/>
      <c r="AC838" s="5"/>
      <c r="AD838" s="5"/>
      <c r="AE838" s="5"/>
      <c r="AF838" s="5"/>
      <c r="AG838" s="5"/>
      <c r="AH838" s="5"/>
      <c r="AI838" s="5"/>
    </row>
    <row r="839" spans="2:35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V839" s="72"/>
      <c r="W839" s="72"/>
      <c r="Z839" s="5"/>
      <c r="AA839" s="5"/>
      <c r="AB839" s="5"/>
      <c r="AC839" s="5"/>
      <c r="AD839" s="5"/>
      <c r="AE839" s="5"/>
      <c r="AF839" s="5"/>
      <c r="AG839" s="5"/>
      <c r="AH839" s="5"/>
      <c r="AI839" s="5"/>
    </row>
    <row r="840" spans="2:35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V840" s="72"/>
      <c r="W840" s="72"/>
      <c r="Z840" s="5"/>
      <c r="AA840" s="5"/>
      <c r="AB840" s="5"/>
      <c r="AC840" s="5"/>
      <c r="AD840" s="5"/>
      <c r="AE840" s="5"/>
      <c r="AF840" s="5"/>
      <c r="AG840" s="5"/>
      <c r="AH840" s="5"/>
      <c r="AI840" s="5"/>
    </row>
    <row r="841" spans="2:35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V841" s="72"/>
      <c r="W841" s="72"/>
      <c r="Z841" s="5"/>
      <c r="AA841" s="5"/>
      <c r="AB841" s="5"/>
      <c r="AC841" s="5"/>
      <c r="AD841" s="5"/>
      <c r="AE841" s="5"/>
      <c r="AF841" s="5"/>
      <c r="AG841" s="5"/>
      <c r="AH841" s="5"/>
      <c r="AI841" s="5"/>
    </row>
    <row r="842" spans="2:35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V842" s="72"/>
      <c r="W842" s="72"/>
      <c r="Z842" s="5"/>
      <c r="AA842" s="5"/>
      <c r="AB842" s="5"/>
      <c r="AC842" s="5"/>
      <c r="AD842" s="5"/>
      <c r="AE842" s="5"/>
      <c r="AF842" s="5"/>
      <c r="AG842" s="5"/>
      <c r="AH842" s="5"/>
      <c r="AI842" s="5"/>
    </row>
    <row r="843" spans="2:35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V843" s="72"/>
      <c r="W843" s="72"/>
      <c r="Z843" s="5"/>
      <c r="AA843" s="5"/>
      <c r="AB843" s="5"/>
      <c r="AC843" s="5"/>
      <c r="AD843" s="5"/>
      <c r="AE843" s="5"/>
      <c r="AF843" s="5"/>
      <c r="AG843" s="5"/>
      <c r="AH843" s="5"/>
      <c r="AI843" s="5"/>
    </row>
    <row r="844" spans="2:35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V844" s="72"/>
      <c r="W844" s="72"/>
      <c r="Z844" s="5"/>
      <c r="AA844" s="5"/>
      <c r="AB844" s="5"/>
      <c r="AC844" s="5"/>
      <c r="AD844" s="5"/>
      <c r="AE844" s="5"/>
      <c r="AF844" s="5"/>
      <c r="AG844" s="5"/>
      <c r="AH844" s="5"/>
      <c r="AI844" s="5"/>
    </row>
    <row r="845" spans="2:35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V845" s="72"/>
      <c r="W845" s="72"/>
      <c r="Z845" s="5"/>
      <c r="AA845" s="5"/>
      <c r="AB845" s="5"/>
      <c r="AC845" s="5"/>
      <c r="AD845" s="5"/>
      <c r="AE845" s="5"/>
      <c r="AF845" s="5"/>
      <c r="AG845" s="5"/>
      <c r="AH845" s="5"/>
      <c r="AI845" s="5"/>
    </row>
    <row r="846" spans="2:35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V846" s="72"/>
      <c r="W846" s="72"/>
      <c r="Z846" s="5"/>
      <c r="AA846" s="5"/>
      <c r="AB846" s="5"/>
      <c r="AC846" s="5"/>
      <c r="AD846" s="5"/>
      <c r="AE846" s="5"/>
      <c r="AF846" s="5"/>
      <c r="AG846" s="5"/>
      <c r="AH846" s="5"/>
      <c r="AI846" s="5"/>
    </row>
    <row r="847" spans="2:35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V847" s="72"/>
      <c r="W847" s="72"/>
      <c r="Z847" s="5"/>
      <c r="AA847" s="5"/>
      <c r="AB847" s="5"/>
      <c r="AC847" s="5"/>
      <c r="AD847" s="5"/>
      <c r="AE847" s="5"/>
      <c r="AF847" s="5"/>
      <c r="AG847" s="5"/>
      <c r="AH847" s="5"/>
      <c r="AI847" s="5"/>
    </row>
    <row r="848" spans="2:35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V848" s="72"/>
      <c r="W848" s="72"/>
      <c r="Z848" s="5"/>
      <c r="AA848" s="5"/>
      <c r="AB848" s="5"/>
      <c r="AC848" s="5"/>
      <c r="AD848" s="5"/>
      <c r="AE848" s="5"/>
      <c r="AF848" s="5"/>
      <c r="AG848" s="5"/>
      <c r="AH848" s="5"/>
      <c r="AI848" s="5"/>
    </row>
    <row r="849" spans="2:35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V849" s="72"/>
      <c r="W849" s="72"/>
      <c r="Z849" s="5"/>
      <c r="AA849" s="5"/>
      <c r="AB849" s="5"/>
      <c r="AC849" s="5"/>
      <c r="AD849" s="5"/>
      <c r="AE849" s="5"/>
      <c r="AF849" s="5"/>
      <c r="AG849" s="5"/>
      <c r="AH849" s="5"/>
      <c r="AI849" s="5"/>
    </row>
    <row r="850" spans="2:35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V850" s="72"/>
      <c r="W850" s="72"/>
      <c r="Z850" s="5"/>
      <c r="AA850" s="5"/>
      <c r="AB850" s="5"/>
      <c r="AC850" s="5"/>
      <c r="AD850" s="5"/>
      <c r="AE850" s="5"/>
      <c r="AF850" s="5"/>
      <c r="AG850" s="5"/>
      <c r="AH850" s="5"/>
      <c r="AI850" s="5"/>
    </row>
    <row r="851" spans="2:35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V851" s="72"/>
      <c r="W851" s="72"/>
      <c r="Z851" s="5"/>
      <c r="AA851" s="5"/>
      <c r="AB851" s="5"/>
      <c r="AC851" s="5"/>
      <c r="AD851" s="5"/>
      <c r="AE851" s="5"/>
      <c r="AF851" s="5"/>
      <c r="AG851" s="5"/>
      <c r="AH851" s="5"/>
      <c r="AI851" s="5"/>
    </row>
    <row r="852" spans="2:35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V852" s="72"/>
      <c r="W852" s="72"/>
      <c r="Z852" s="5"/>
      <c r="AA852" s="5"/>
      <c r="AB852" s="5"/>
      <c r="AC852" s="5"/>
      <c r="AD852" s="5"/>
      <c r="AE852" s="5"/>
      <c r="AF852" s="5"/>
      <c r="AG852" s="5"/>
      <c r="AH852" s="5"/>
      <c r="AI852" s="5"/>
    </row>
    <row r="853" spans="2:35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V853" s="72"/>
      <c r="W853" s="72"/>
      <c r="Z853" s="5"/>
      <c r="AA853" s="5"/>
      <c r="AB853" s="5"/>
      <c r="AC853" s="5"/>
      <c r="AD853" s="5"/>
      <c r="AE853" s="5"/>
      <c r="AF853" s="5"/>
      <c r="AG853" s="5"/>
      <c r="AH853" s="5"/>
      <c r="AI853" s="5"/>
    </row>
    <row r="854" spans="2:35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V854" s="72"/>
      <c r="W854" s="72"/>
      <c r="Z854" s="5"/>
      <c r="AA854" s="5"/>
      <c r="AB854" s="5"/>
      <c r="AC854" s="5"/>
      <c r="AD854" s="5"/>
      <c r="AE854" s="5"/>
      <c r="AF854" s="5"/>
      <c r="AG854" s="5"/>
      <c r="AH854" s="5"/>
      <c r="AI854" s="5"/>
    </row>
    <row r="855" spans="2:35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V855" s="72"/>
      <c r="W855" s="72"/>
      <c r="Z855" s="5"/>
      <c r="AA855" s="5"/>
      <c r="AB855" s="5"/>
      <c r="AC855" s="5"/>
      <c r="AD855" s="5"/>
      <c r="AE855" s="5"/>
      <c r="AF855" s="5"/>
      <c r="AG855" s="5"/>
      <c r="AH855" s="5"/>
      <c r="AI855" s="5"/>
    </row>
    <row r="856" spans="2:35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V856" s="72"/>
      <c r="W856" s="72"/>
      <c r="Z856" s="5"/>
      <c r="AA856" s="5"/>
      <c r="AB856" s="5"/>
      <c r="AC856" s="5"/>
      <c r="AD856" s="5"/>
      <c r="AE856" s="5"/>
      <c r="AF856" s="5"/>
      <c r="AG856" s="5"/>
      <c r="AH856" s="5"/>
      <c r="AI856" s="5"/>
    </row>
    <row r="857" spans="2:35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V857" s="72"/>
      <c r="W857" s="72"/>
      <c r="Z857" s="5"/>
      <c r="AA857" s="5"/>
      <c r="AB857" s="5"/>
      <c r="AC857" s="5"/>
      <c r="AD857" s="5"/>
      <c r="AE857" s="5"/>
      <c r="AF857" s="5"/>
      <c r="AG857" s="5"/>
      <c r="AH857" s="5"/>
      <c r="AI857" s="5"/>
    </row>
    <row r="858" spans="2:35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V858" s="72"/>
      <c r="W858" s="72"/>
      <c r="Z858" s="5"/>
      <c r="AA858" s="5"/>
      <c r="AB858" s="5"/>
      <c r="AC858" s="5"/>
      <c r="AD858" s="5"/>
      <c r="AE858" s="5"/>
      <c r="AF858" s="5"/>
      <c r="AG858" s="5"/>
      <c r="AH858" s="5"/>
      <c r="AI858" s="5"/>
    </row>
    <row r="859" spans="2:35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V859" s="72"/>
      <c r="W859" s="72"/>
      <c r="Z859" s="5"/>
      <c r="AA859" s="5"/>
      <c r="AB859" s="5"/>
      <c r="AC859" s="5"/>
      <c r="AD859" s="5"/>
      <c r="AE859" s="5"/>
      <c r="AF859" s="5"/>
      <c r="AG859" s="5"/>
      <c r="AH859" s="5"/>
      <c r="AI859" s="5"/>
    </row>
    <row r="860" spans="2:35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V860" s="72"/>
      <c r="W860" s="72"/>
      <c r="Z860" s="5"/>
      <c r="AA860" s="5"/>
      <c r="AB860" s="5"/>
      <c r="AC860" s="5"/>
      <c r="AD860" s="5"/>
      <c r="AE860" s="5"/>
      <c r="AF860" s="5"/>
      <c r="AG860" s="5"/>
      <c r="AH860" s="5"/>
      <c r="AI860" s="5"/>
    </row>
    <row r="861" spans="2:35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V861" s="72"/>
      <c r="W861" s="72"/>
      <c r="Z861" s="5"/>
      <c r="AA861" s="5"/>
      <c r="AB861" s="5"/>
      <c r="AC861" s="5"/>
      <c r="AD861" s="5"/>
      <c r="AE861" s="5"/>
      <c r="AF861" s="5"/>
      <c r="AG861" s="5"/>
      <c r="AH861" s="5"/>
      <c r="AI861" s="5"/>
    </row>
    <row r="862" spans="2:35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V862" s="72"/>
      <c r="W862" s="72"/>
      <c r="Z862" s="5"/>
      <c r="AA862" s="5"/>
      <c r="AB862" s="5"/>
      <c r="AC862" s="5"/>
      <c r="AD862" s="5"/>
      <c r="AE862" s="5"/>
      <c r="AF862" s="5"/>
      <c r="AG862" s="5"/>
      <c r="AH862" s="5"/>
      <c r="AI862" s="5"/>
    </row>
    <row r="863" spans="2:35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V863" s="72"/>
      <c r="W863" s="72"/>
      <c r="Z863" s="5"/>
      <c r="AA863" s="5"/>
      <c r="AB863" s="5"/>
      <c r="AC863" s="5"/>
      <c r="AD863" s="5"/>
      <c r="AE863" s="5"/>
      <c r="AF863" s="5"/>
      <c r="AG863" s="5"/>
      <c r="AH863" s="5"/>
      <c r="AI863" s="5"/>
    </row>
    <row r="864" spans="2:35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V864" s="72"/>
      <c r="W864" s="72"/>
      <c r="Z864" s="5"/>
      <c r="AA864" s="5"/>
      <c r="AB864" s="5"/>
      <c r="AC864" s="5"/>
      <c r="AD864" s="5"/>
      <c r="AE864" s="5"/>
      <c r="AF864" s="5"/>
      <c r="AG864" s="5"/>
      <c r="AH864" s="5"/>
      <c r="AI864" s="5"/>
    </row>
    <row r="865" spans="2:35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V865" s="72"/>
      <c r="W865" s="72"/>
      <c r="Z865" s="5"/>
      <c r="AA865" s="5"/>
      <c r="AB865" s="5"/>
      <c r="AC865" s="5"/>
      <c r="AD865" s="5"/>
      <c r="AE865" s="5"/>
      <c r="AF865" s="5"/>
      <c r="AG865" s="5"/>
      <c r="AH865" s="5"/>
      <c r="AI865" s="5"/>
    </row>
    <row r="866" spans="2:35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V866" s="72"/>
      <c r="W866" s="72"/>
      <c r="Z866" s="5"/>
      <c r="AA866" s="5"/>
      <c r="AB866" s="5"/>
      <c r="AC866" s="5"/>
      <c r="AD866" s="5"/>
      <c r="AE866" s="5"/>
      <c r="AF866" s="5"/>
      <c r="AG866" s="5"/>
      <c r="AH866" s="5"/>
      <c r="AI866" s="5"/>
    </row>
    <row r="867" spans="2:35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V867" s="72"/>
      <c r="W867" s="72"/>
      <c r="Z867" s="5"/>
      <c r="AA867" s="5"/>
      <c r="AB867" s="5"/>
      <c r="AC867" s="5"/>
      <c r="AD867" s="5"/>
      <c r="AE867" s="5"/>
      <c r="AF867" s="5"/>
      <c r="AG867" s="5"/>
      <c r="AH867" s="5"/>
      <c r="AI867" s="5"/>
    </row>
    <row r="868" spans="2:35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V868" s="72"/>
      <c r="W868" s="72"/>
      <c r="Z868" s="5"/>
      <c r="AA868" s="5"/>
      <c r="AB868" s="5"/>
      <c r="AC868" s="5"/>
      <c r="AD868" s="5"/>
      <c r="AE868" s="5"/>
      <c r="AF868" s="5"/>
      <c r="AG868" s="5"/>
      <c r="AH868" s="5"/>
      <c r="AI868" s="5"/>
    </row>
    <row r="869" spans="2:35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V869" s="72"/>
      <c r="W869" s="72"/>
      <c r="Z869" s="5"/>
      <c r="AA869" s="5"/>
      <c r="AB869" s="5"/>
      <c r="AC869" s="5"/>
      <c r="AD869" s="5"/>
      <c r="AE869" s="5"/>
      <c r="AF869" s="5"/>
      <c r="AG869" s="5"/>
      <c r="AH869" s="5"/>
      <c r="AI869" s="5"/>
    </row>
    <row r="870" spans="2:35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V870" s="72"/>
      <c r="W870" s="72"/>
      <c r="Z870" s="5"/>
      <c r="AA870" s="5"/>
      <c r="AB870" s="5"/>
      <c r="AC870" s="5"/>
      <c r="AD870" s="5"/>
      <c r="AE870" s="5"/>
      <c r="AF870" s="5"/>
      <c r="AG870" s="5"/>
      <c r="AH870" s="5"/>
      <c r="AI870" s="5"/>
    </row>
    <row r="871" spans="2:35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V871" s="72"/>
      <c r="W871" s="72"/>
      <c r="Z871" s="5"/>
      <c r="AA871" s="5"/>
      <c r="AB871" s="5"/>
      <c r="AC871" s="5"/>
      <c r="AD871" s="5"/>
      <c r="AE871" s="5"/>
      <c r="AF871" s="5"/>
      <c r="AG871" s="5"/>
      <c r="AH871" s="5"/>
      <c r="AI871" s="5"/>
    </row>
    <row r="872" spans="2:35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V872" s="72"/>
      <c r="W872" s="72"/>
      <c r="Z872" s="5"/>
      <c r="AA872" s="5"/>
      <c r="AB872" s="5"/>
      <c r="AC872" s="5"/>
      <c r="AD872" s="5"/>
      <c r="AE872" s="5"/>
      <c r="AF872" s="5"/>
      <c r="AG872" s="5"/>
      <c r="AH872" s="5"/>
      <c r="AI872" s="5"/>
    </row>
    <row r="873" spans="2:35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V873" s="72"/>
      <c r="W873" s="72"/>
      <c r="Z873" s="5"/>
      <c r="AA873" s="5"/>
      <c r="AB873" s="5"/>
      <c r="AC873" s="5"/>
      <c r="AD873" s="5"/>
      <c r="AE873" s="5"/>
      <c r="AF873" s="5"/>
      <c r="AG873" s="5"/>
      <c r="AH873" s="5"/>
      <c r="AI873" s="5"/>
    </row>
    <row r="874" spans="2:35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V874" s="72"/>
      <c r="W874" s="72"/>
      <c r="Z874" s="5"/>
      <c r="AA874" s="5"/>
      <c r="AB874" s="5"/>
      <c r="AC874" s="5"/>
      <c r="AD874" s="5"/>
      <c r="AE874" s="5"/>
      <c r="AF874" s="5"/>
      <c r="AG874" s="5"/>
      <c r="AH874" s="5"/>
      <c r="AI874" s="5"/>
    </row>
    <row r="875" spans="2:35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V875" s="72"/>
      <c r="W875" s="72"/>
      <c r="Z875" s="5"/>
      <c r="AA875" s="5"/>
      <c r="AB875" s="5"/>
      <c r="AC875" s="5"/>
      <c r="AD875" s="5"/>
      <c r="AE875" s="5"/>
      <c r="AF875" s="5"/>
      <c r="AG875" s="5"/>
      <c r="AH875" s="5"/>
      <c r="AI875" s="5"/>
    </row>
    <row r="876" spans="2:35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V876" s="72"/>
      <c r="W876" s="72"/>
      <c r="Z876" s="5"/>
      <c r="AA876" s="5"/>
      <c r="AB876" s="5"/>
      <c r="AC876" s="5"/>
      <c r="AD876" s="5"/>
      <c r="AE876" s="5"/>
      <c r="AF876" s="5"/>
      <c r="AG876" s="5"/>
      <c r="AH876" s="5"/>
      <c r="AI876" s="5"/>
    </row>
    <row r="877" spans="2:35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V877" s="72"/>
      <c r="W877" s="72"/>
      <c r="Z877" s="5"/>
      <c r="AA877" s="5"/>
      <c r="AB877" s="5"/>
      <c r="AC877" s="5"/>
      <c r="AD877" s="5"/>
      <c r="AE877" s="5"/>
      <c r="AF877" s="5"/>
      <c r="AG877" s="5"/>
      <c r="AH877" s="5"/>
      <c r="AI877" s="5"/>
    </row>
    <row r="878" spans="2:35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V878" s="72"/>
      <c r="W878" s="72"/>
      <c r="Z878" s="5"/>
      <c r="AA878" s="5"/>
      <c r="AB878" s="5"/>
      <c r="AC878" s="5"/>
      <c r="AD878" s="5"/>
      <c r="AE878" s="5"/>
      <c r="AF878" s="5"/>
      <c r="AG878" s="5"/>
      <c r="AH878" s="5"/>
      <c r="AI878" s="5"/>
    </row>
    <row r="879" spans="2:35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V879" s="72"/>
      <c r="W879" s="72"/>
      <c r="Z879" s="5"/>
      <c r="AA879" s="5"/>
      <c r="AB879" s="5"/>
      <c r="AC879" s="5"/>
      <c r="AD879" s="5"/>
      <c r="AE879" s="5"/>
      <c r="AF879" s="5"/>
      <c r="AG879" s="5"/>
      <c r="AH879" s="5"/>
      <c r="AI879" s="5"/>
    </row>
    <row r="880" spans="2:35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V880" s="72"/>
      <c r="W880" s="72"/>
      <c r="Z880" s="5"/>
      <c r="AA880" s="5"/>
      <c r="AB880" s="5"/>
      <c r="AC880" s="5"/>
      <c r="AD880" s="5"/>
      <c r="AE880" s="5"/>
      <c r="AF880" s="5"/>
      <c r="AG880" s="5"/>
      <c r="AH880" s="5"/>
      <c r="AI880" s="5"/>
    </row>
    <row r="881" spans="2:35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V881" s="72"/>
      <c r="W881" s="72"/>
      <c r="Z881" s="5"/>
      <c r="AA881" s="5"/>
      <c r="AB881" s="5"/>
      <c r="AC881" s="5"/>
      <c r="AD881" s="5"/>
      <c r="AE881" s="5"/>
      <c r="AF881" s="5"/>
      <c r="AG881" s="5"/>
      <c r="AH881" s="5"/>
      <c r="AI881" s="5"/>
    </row>
    <row r="882" spans="2:35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V882" s="72"/>
      <c r="W882" s="72"/>
      <c r="Z882" s="5"/>
      <c r="AA882" s="5"/>
      <c r="AB882" s="5"/>
      <c r="AC882" s="5"/>
      <c r="AD882" s="5"/>
      <c r="AE882" s="5"/>
      <c r="AF882" s="5"/>
      <c r="AG882" s="5"/>
      <c r="AH882" s="5"/>
      <c r="AI882" s="5"/>
    </row>
    <row r="883" spans="2:35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V883" s="72"/>
      <c r="W883" s="72"/>
      <c r="Z883" s="5"/>
      <c r="AA883" s="5"/>
      <c r="AB883" s="5"/>
      <c r="AC883" s="5"/>
      <c r="AD883" s="5"/>
      <c r="AE883" s="5"/>
      <c r="AF883" s="5"/>
      <c r="AG883" s="5"/>
      <c r="AH883" s="5"/>
      <c r="AI883" s="5"/>
    </row>
    <row r="884" spans="2:35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V884" s="72"/>
      <c r="W884" s="72"/>
      <c r="Z884" s="5"/>
      <c r="AA884" s="5"/>
      <c r="AB884" s="5"/>
      <c r="AC884" s="5"/>
      <c r="AD884" s="5"/>
      <c r="AE884" s="5"/>
      <c r="AF884" s="5"/>
      <c r="AG884" s="5"/>
      <c r="AH884" s="5"/>
      <c r="AI884" s="5"/>
    </row>
    <row r="885" spans="2:35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V885" s="72"/>
      <c r="W885" s="72"/>
      <c r="Z885" s="5"/>
      <c r="AA885" s="5"/>
      <c r="AB885" s="5"/>
      <c r="AC885" s="5"/>
      <c r="AD885" s="5"/>
      <c r="AE885" s="5"/>
      <c r="AF885" s="5"/>
      <c r="AG885" s="5"/>
      <c r="AH885" s="5"/>
      <c r="AI885" s="5"/>
    </row>
    <row r="886" spans="2:35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V886" s="72"/>
      <c r="W886" s="72"/>
      <c r="Z886" s="5"/>
      <c r="AA886" s="5"/>
      <c r="AB886" s="5"/>
      <c r="AC886" s="5"/>
      <c r="AD886" s="5"/>
      <c r="AE886" s="5"/>
      <c r="AF886" s="5"/>
      <c r="AG886" s="5"/>
      <c r="AH886" s="5"/>
      <c r="AI886" s="5"/>
    </row>
    <row r="887" spans="2:35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V887" s="72"/>
      <c r="W887" s="72"/>
      <c r="Z887" s="5"/>
      <c r="AA887" s="5"/>
      <c r="AB887" s="5"/>
      <c r="AC887" s="5"/>
      <c r="AD887" s="5"/>
      <c r="AE887" s="5"/>
      <c r="AF887" s="5"/>
      <c r="AG887" s="5"/>
      <c r="AH887" s="5"/>
      <c r="AI887" s="5"/>
    </row>
    <row r="888" spans="2:35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V888" s="72"/>
      <c r="W888" s="72"/>
      <c r="Z888" s="5"/>
      <c r="AA888" s="5"/>
      <c r="AB888" s="5"/>
      <c r="AC888" s="5"/>
      <c r="AD888" s="5"/>
      <c r="AE888" s="5"/>
      <c r="AF888" s="5"/>
      <c r="AG888" s="5"/>
      <c r="AH888" s="5"/>
      <c r="AI888" s="5"/>
    </row>
    <row r="889" spans="2:35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V889" s="72"/>
      <c r="W889" s="72"/>
      <c r="Z889" s="5"/>
      <c r="AA889" s="5"/>
      <c r="AB889" s="5"/>
      <c r="AC889" s="5"/>
      <c r="AD889" s="5"/>
      <c r="AE889" s="5"/>
      <c r="AF889" s="5"/>
      <c r="AG889" s="5"/>
      <c r="AH889" s="5"/>
      <c r="AI889" s="5"/>
    </row>
    <row r="890" spans="2:35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V890" s="72"/>
      <c r="W890" s="72"/>
      <c r="Z890" s="5"/>
      <c r="AA890" s="5"/>
      <c r="AB890" s="5"/>
      <c r="AC890" s="5"/>
      <c r="AD890" s="5"/>
      <c r="AE890" s="5"/>
      <c r="AF890" s="5"/>
      <c r="AG890" s="5"/>
      <c r="AH890" s="5"/>
      <c r="AI890" s="5"/>
    </row>
    <row r="891" spans="2:35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V891" s="72"/>
      <c r="W891" s="72"/>
      <c r="Z891" s="5"/>
      <c r="AA891" s="5"/>
      <c r="AB891" s="5"/>
      <c r="AC891" s="5"/>
      <c r="AD891" s="5"/>
      <c r="AE891" s="5"/>
      <c r="AF891" s="5"/>
      <c r="AG891" s="5"/>
      <c r="AH891" s="5"/>
      <c r="AI891" s="5"/>
    </row>
    <row r="892" spans="2:35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V892" s="72"/>
      <c r="W892" s="72"/>
      <c r="Z892" s="5"/>
      <c r="AA892" s="5"/>
      <c r="AB892" s="5"/>
      <c r="AC892" s="5"/>
      <c r="AD892" s="5"/>
      <c r="AE892" s="5"/>
      <c r="AF892" s="5"/>
      <c r="AG892" s="5"/>
      <c r="AH892" s="5"/>
      <c r="AI892" s="5"/>
    </row>
    <row r="893" spans="2:35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V893" s="72"/>
      <c r="W893" s="72"/>
      <c r="Z893" s="5"/>
      <c r="AA893" s="5"/>
      <c r="AB893" s="5"/>
      <c r="AC893" s="5"/>
      <c r="AD893" s="5"/>
      <c r="AE893" s="5"/>
      <c r="AF893" s="5"/>
      <c r="AG893" s="5"/>
      <c r="AH893" s="5"/>
      <c r="AI893" s="5"/>
    </row>
    <row r="894" spans="2:35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V894" s="72"/>
      <c r="W894" s="72"/>
      <c r="Z894" s="5"/>
      <c r="AA894" s="5"/>
      <c r="AB894" s="5"/>
      <c r="AC894" s="5"/>
      <c r="AD894" s="5"/>
      <c r="AE894" s="5"/>
      <c r="AF894" s="5"/>
      <c r="AG894" s="5"/>
      <c r="AH894" s="5"/>
      <c r="AI894" s="5"/>
    </row>
    <row r="895" spans="2:35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V895" s="72"/>
      <c r="W895" s="72"/>
      <c r="Z895" s="5"/>
      <c r="AA895" s="5"/>
      <c r="AB895" s="5"/>
      <c r="AC895" s="5"/>
      <c r="AD895" s="5"/>
      <c r="AE895" s="5"/>
      <c r="AF895" s="5"/>
      <c r="AG895" s="5"/>
      <c r="AH895" s="5"/>
      <c r="AI895" s="5"/>
    </row>
    <row r="896" spans="2:35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V896" s="72"/>
      <c r="W896" s="72"/>
      <c r="Z896" s="5"/>
      <c r="AA896" s="5"/>
      <c r="AB896" s="5"/>
      <c r="AC896" s="5"/>
      <c r="AD896" s="5"/>
      <c r="AE896" s="5"/>
      <c r="AF896" s="5"/>
      <c r="AG896" s="5"/>
      <c r="AH896" s="5"/>
      <c r="AI896" s="5"/>
    </row>
    <row r="897" spans="2:35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V897" s="72"/>
      <c r="W897" s="72"/>
      <c r="Z897" s="5"/>
      <c r="AA897" s="5"/>
      <c r="AB897" s="5"/>
      <c r="AC897" s="5"/>
      <c r="AD897" s="5"/>
      <c r="AE897" s="5"/>
      <c r="AF897" s="5"/>
      <c r="AG897" s="5"/>
      <c r="AH897" s="5"/>
      <c r="AI897" s="5"/>
    </row>
    <row r="898" spans="2:35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V898" s="72"/>
      <c r="W898" s="72"/>
      <c r="Z898" s="5"/>
      <c r="AA898" s="5"/>
      <c r="AB898" s="5"/>
      <c r="AC898" s="5"/>
      <c r="AD898" s="5"/>
      <c r="AE898" s="5"/>
      <c r="AF898" s="5"/>
      <c r="AG898" s="5"/>
      <c r="AH898" s="5"/>
      <c r="AI898" s="5"/>
    </row>
    <row r="899" spans="2:35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V899" s="72"/>
      <c r="W899" s="72"/>
      <c r="Z899" s="5"/>
      <c r="AA899" s="5"/>
      <c r="AB899" s="5"/>
      <c r="AC899" s="5"/>
      <c r="AD899" s="5"/>
      <c r="AE899" s="5"/>
      <c r="AF899" s="5"/>
      <c r="AG899" s="5"/>
      <c r="AH899" s="5"/>
      <c r="AI899" s="5"/>
    </row>
    <row r="900" spans="2:35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V900" s="72"/>
      <c r="W900" s="72"/>
      <c r="Z900" s="5"/>
      <c r="AA900" s="5"/>
      <c r="AB900" s="5"/>
      <c r="AC900" s="5"/>
      <c r="AD900" s="5"/>
      <c r="AE900" s="5"/>
      <c r="AF900" s="5"/>
      <c r="AG900" s="5"/>
      <c r="AH900" s="5"/>
      <c r="AI900" s="5"/>
    </row>
    <row r="901" spans="2:35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V901" s="72"/>
      <c r="W901" s="72"/>
      <c r="Z901" s="5"/>
      <c r="AA901" s="5"/>
      <c r="AB901" s="5"/>
      <c r="AC901" s="5"/>
      <c r="AD901" s="5"/>
      <c r="AE901" s="5"/>
      <c r="AF901" s="5"/>
      <c r="AG901" s="5"/>
      <c r="AH901" s="5"/>
      <c r="AI901" s="5"/>
    </row>
    <row r="902" spans="2:35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V902" s="72"/>
      <c r="W902" s="72"/>
      <c r="Z902" s="5"/>
      <c r="AA902" s="5"/>
      <c r="AB902" s="5"/>
      <c r="AC902" s="5"/>
      <c r="AD902" s="5"/>
      <c r="AE902" s="5"/>
      <c r="AF902" s="5"/>
      <c r="AG902" s="5"/>
      <c r="AH902" s="5"/>
      <c r="AI902" s="5"/>
    </row>
    <row r="903" spans="2:35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V903" s="72"/>
      <c r="W903" s="72"/>
      <c r="Z903" s="5"/>
      <c r="AA903" s="5"/>
      <c r="AB903" s="5"/>
      <c r="AC903" s="5"/>
      <c r="AD903" s="5"/>
      <c r="AE903" s="5"/>
      <c r="AF903" s="5"/>
      <c r="AG903" s="5"/>
      <c r="AH903" s="5"/>
      <c r="AI903" s="5"/>
    </row>
    <row r="904" spans="2:35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V904" s="72"/>
      <c r="W904" s="72"/>
      <c r="Z904" s="5"/>
      <c r="AA904" s="5"/>
      <c r="AB904" s="5"/>
      <c r="AC904" s="5"/>
      <c r="AD904" s="5"/>
      <c r="AE904" s="5"/>
      <c r="AF904" s="5"/>
      <c r="AG904" s="5"/>
      <c r="AH904" s="5"/>
      <c r="AI904" s="5"/>
    </row>
    <row r="905" spans="2:35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V905" s="72"/>
      <c r="W905" s="72"/>
      <c r="Z905" s="5"/>
      <c r="AA905" s="5"/>
      <c r="AB905" s="5"/>
      <c r="AC905" s="5"/>
      <c r="AD905" s="5"/>
      <c r="AE905" s="5"/>
      <c r="AF905" s="5"/>
      <c r="AG905" s="5"/>
      <c r="AH905" s="5"/>
      <c r="AI905" s="5"/>
    </row>
    <row r="906" spans="2:35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V906" s="72"/>
      <c r="W906" s="72"/>
      <c r="Z906" s="5"/>
      <c r="AA906" s="5"/>
      <c r="AB906" s="5"/>
      <c r="AC906" s="5"/>
      <c r="AD906" s="5"/>
      <c r="AE906" s="5"/>
      <c r="AF906" s="5"/>
      <c r="AG906" s="5"/>
      <c r="AH906" s="5"/>
      <c r="AI906" s="5"/>
    </row>
    <row r="907" spans="2:35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V907" s="72"/>
      <c r="W907" s="72"/>
      <c r="Z907" s="5"/>
      <c r="AA907" s="5"/>
      <c r="AB907" s="5"/>
      <c r="AC907" s="5"/>
      <c r="AD907" s="5"/>
      <c r="AE907" s="5"/>
      <c r="AF907" s="5"/>
      <c r="AG907" s="5"/>
      <c r="AH907" s="5"/>
      <c r="AI907" s="5"/>
    </row>
    <row r="908" spans="2:35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V908" s="72"/>
      <c r="W908" s="72"/>
      <c r="Z908" s="5"/>
      <c r="AA908" s="5"/>
      <c r="AB908" s="5"/>
      <c r="AC908" s="5"/>
      <c r="AD908" s="5"/>
      <c r="AE908" s="5"/>
      <c r="AF908" s="5"/>
      <c r="AG908" s="5"/>
      <c r="AH908" s="5"/>
      <c r="AI908" s="5"/>
    </row>
    <row r="909" spans="2:35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V909" s="72"/>
      <c r="W909" s="72"/>
      <c r="Z909" s="5"/>
      <c r="AA909" s="5"/>
      <c r="AB909" s="5"/>
      <c r="AC909" s="5"/>
      <c r="AD909" s="5"/>
      <c r="AE909" s="5"/>
      <c r="AF909" s="5"/>
      <c r="AG909" s="5"/>
      <c r="AH909" s="5"/>
      <c r="AI909" s="5"/>
    </row>
    <row r="910" spans="2:35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V910" s="72"/>
      <c r="W910" s="72"/>
      <c r="Z910" s="5"/>
      <c r="AA910" s="5"/>
      <c r="AB910" s="5"/>
      <c r="AC910" s="5"/>
      <c r="AD910" s="5"/>
      <c r="AE910" s="5"/>
      <c r="AF910" s="5"/>
      <c r="AG910" s="5"/>
      <c r="AH910" s="5"/>
      <c r="AI910" s="5"/>
    </row>
    <row r="911" spans="2:35" x14ac:dyDescent="0.25">
      <c r="B911" s="5"/>
      <c r="C911" s="5"/>
      <c r="D911" s="5"/>
      <c r="E911" s="5"/>
      <c r="F911" s="5"/>
      <c r="G911" s="5"/>
      <c r="H911" s="5"/>
      <c r="I911" s="5"/>
      <c r="J911" s="5"/>
      <c r="K911" s="5"/>
      <c r="V911" s="72"/>
      <c r="W911" s="72"/>
      <c r="Z911" s="5"/>
      <c r="AA911" s="5"/>
      <c r="AB911" s="5"/>
      <c r="AC911" s="5"/>
      <c r="AD911" s="5"/>
      <c r="AE911" s="5"/>
      <c r="AF911" s="5"/>
      <c r="AG911" s="5"/>
      <c r="AH911" s="5"/>
      <c r="AI911" s="5"/>
    </row>
    <row r="912" spans="2:35" x14ac:dyDescent="0.25">
      <c r="B912" s="5"/>
      <c r="C912" s="5"/>
      <c r="D912" s="5"/>
      <c r="E912" s="5"/>
      <c r="F912" s="5"/>
      <c r="G912" s="5"/>
      <c r="H912" s="5"/>
      <c r="I912" s="5"/>
      <c r="J912" s="5"/>
      <c r="K912" s="5"/>
      <c r="V912" s="72"/>
      <c r="W912" s="72"/>
      <c r="Z912" s="5"/>
      <c r="AA912" s="5"/>
      <c r="AB912" s="5"/>
      <c r="AC912" s="5"/>
      <c r="AD912" s="5"/>
      <c r="AE912" s="5"/>
      <c r="AF912" s="5"/>
      <c r="AG912" s="5"/>
      <c r="AH912" s="5"/>
      <c r="AI912" s="5"/>
    </row>
    <row r="913" spans="2:35" x14ac:dyDescent="0.25">
      <c r="B913" s="5"/>
      <c r="C913" s="5"/>
      <c r="D913" s="5"/>
      <c r="E913" s="5"/>
      <c r="F913" s="5"/>
      <c r="G913" s="5"/>
      <c r="H913" s="5"/>
      <c r="I913" s="5"/>
      <c r="J913" s="5"/>
      <c r="K913" s="5"/>
      <c r="V913" s="72"/>
      <c r="W913" s="72"/>
      <c r="Z913" s="5"/>
      <c r="AA913" s="5"/>
      <c r="AB913" s="5"/>
      <c r="AC913" s="5"/>
      <c r="AD913" s="5"/>
      <c r="AE913" s="5"/>
      <c r="AF913" s="5"/>
      <c r="AG913" s="5"/>
      <c r="AH913" s="5"/>
      <c r="AI913" s="5"/>
    </row>
    <row r="914" spans="2:35" x14ac:dyDescent="0.25">
      <c r="B914" s="5"/>
      <c r="C914" s="5"/>
      <c r="D914" s="5"/>
      <c r="E914" s="5"/>
      <c r="F914" s="5"/>
      <c r="G914" s="5"/>
      <c r="H914" s="5"/>
      <c r="I914" s="5"/>
      <c r="J914" s="5"/>
      <c r="K914" s="5"/>
      <c r="V914" s="72"/>
      <c r="W914" s="72"/>
      <c r="Z914" s="5"/>
      <c r="AA914" s="5"/>
      <c r="AB914" s="5"/>
      <c r="AC914" s="5"/>
      <c r="AD914" s="5"/>
      <c r="AE914" s="5"/>
      <c r="AF914" s="5"/>
      <c r="AG914" s="5"/>
      <c r="AH914" s="5"/>
      <c r="AI914" s="5"/>
    </row>
    <row r="915" spans="2:35" x14ac:dyDescent="0.25">
      <c r="B915" s="5"/>
      <c r="C915" s="5"/>
      <c r="D915" s="5"/>
      <c r="E915" s="5"/>
      <c r="F915" s="5"/>
      <c r="G915" s="5"/>
      <c r="H915" s="5"/>
      <c r="I915" s="5"/>
      <c r="J915" s="5"/>
      <c r="K915" s="5"/>
      <c r="V915" s="72"/>
      <c r="W915" s="72"/>
      <c r="Z915" s="5"/>
      <c r="AA915" s="5"/>
      <c r="AB915" s="5"/>
      <c r="AC915" s="5"/>
      <c r="AD915" s="5"/>
      <c r="AE915" s="5"/>
      <c r="AF915" s="5"/>
      <c r="AG915" s="5"/>
      <c r="AH915" s="5"/>
      <c r="AI915" s="5"/>
    </row>
    <row r="916" spans="2:35" x14ac:dyDescent="0.25">
      <c r="B916" s="5"/>
      <c r="C916" s="5"/>
      <c r="D916" s="5"/>
      <c r="E916" s="5"/>
      <c r="F916" s="5"/>
      <c r="G916" s="5"/>
      <c r="H916" s="5"/>
      <c r="I916" s="5"/>
      <c r="J916" s="5"/>
      <c r="K916" s="5"/>
      <c r="V916" s="72"/>
      <c r="W916" s="72"/>
      <c r="Z916" s="5"/>
      <c r="AA916" s="5"/>
      <c r="AB916" s="5"/>
      <c r="AC916" s="5"/>
      <c r="AD916" s="5"/>
      <c r="AE916" s="5"/>
      <c r="AF916" s="5"/>
      <c r="AG916" s="5"/>
      <c r="AH916" s="5"/>
      <c r="AI916" s="5"/>
    </row>
    <row r="917" spans="2:35" x14ac:dyDescent="0.25">
      <c r="B917" s="5"/>
      <c r="C917" s="5"/>
      <c r="D917" s="5"/>
      <c r="E917" s="5"/>
      <c r="F917" s="5"/>
      <c r="G917" s="5"/>
      <c r="H917" s="5"/>
      <c r="I917" s="5"/>
      <c r="J917" s="5"/>
      <c r="K917" s="5"/>
      <c r="V917" s="72"/>
      <c r="W917" s="72"/>
      <c r="Z917" s="5"/>
      <c r="AA917" s="5"/>
      <c r="AB917" s="5"/>
      <c r="AC917" s="5"/>
      <c r="AD917" s="5"/>
      <c r="AE917" s="5"/>
      <c r="AF917" s="5"/>
      <c r="AG917" s="5"/>
      <c r="AH917" s="5"/>
      <c r="AI917" s="5"/>
    </row>
    <row r="918" spans="2:35" x14ac:dyDescent="0.25">
      <c r="B918" s="5"/>
      <c r="C918" s="5"/>
      <c r="D918" s="5"/>
      <c r="E918" s="5"/>
      <c r="F918" s="5"/>
      <c r="G918" s="5"/>
      <c r="H918" s="5"/>
      <c r="I918" s="5"/>
      <c r="J918" s="5"/>
      <c r="K918" s="5"/>
      <c r="V918" s="72"/>
      <c r="W918" s="72"/>
      <c r="Z918" s="5"/>
      <c r="AA918" s="5"/>
      <c r="AB918" s="5"/>
      <c r="AC918" s="5"/>
      <c r="AD918" s="5"/>
      <c r="AE918" s="5"/>
      <c r="AF918" s="5"/>
      <c r="AG918" s="5"/>
      <c r="AH918" s="5"/>
      <c r="AI918" s="5"/>
    </row>
    <row r="919" spans="2:35" x14ac:dyDescent="0.25">
      <c r="B919" s="5"/>
      <c r="C919" s="5"/>
      <c r="D919" s="5"/>
      <c r="E919" s="5"/>
      <c r="F919" s="5"/>
      <c r="G919" s="5"/>
      <c r="H919" s="5"/>
      <c r="I919" s="5"/>
      <c r="J919" s="5"/>
      <c r="K919" s="5"/>
      <c r="V919" s="72"/>
      <c r="W919" s="72"/>
      <c r="Z919" s="5"/>
      <c r="AA919" s="5"/>
      <c r="AB919" s="5"/>
      <c r="AC919" s="5"/>
      <c r="AD919" s="5"/>
      <c r="AE919" s="5"/>
      <c r="AF919" s="5"/>
      <c r="AG919" s="5"/>
      <c r="AH919" s="5"/>
      <c r="AI919" s="5"/>
    </row>
    <row r="920" spans="2:35" x14ac:dyDescent="0.25">
      <c r="B920" s="5"/>
      <c r="C920" s="5"/>
      <c r="D920" s="5"/>
      <c r="E920" s="5"/>
      <c r="F920" s="5"/>
      <c r="G920" s="5"/>
      <c r="H920" s="5"/>
      <c r="I920" s="5"/>
      <c r="J920" s="5"/>
      <c r="K920" s="5"/>
      <c r="V920" s="72"/>
      <c r="W920" s="72"/>
      <c r="Z920" s="5"/>
      <c r="AA920" s="5"/>
      <c r="AB920" s="5"/>
      <c r="AC920" s="5"/>
      <c r="AD920" s="5"/>
      <c r="AE920" s="5"/>
      <c r="AF920" s="5"/>
      <c r="AG920" s="5"/>
      <c r="AH920" s="5"/>
      <c r="AI920" s="5"/>
    </row>
    <row r="921" spans="2:35" x14ac:dyDescent="0.25">
      <c r="B921" s="5"/>
      <c r="C921" s="5"/>
      <c r="D921" s="5"/>
      <c r="E921" s="5"/>
      <c r="F921" s="5"/>
      <c r="G921" s="5"/>
      <c r="H921" s="5"/>
      <c r="I921" s="5"/>
      <c r="J921" s="5"/>
      <c r="K921" s="5"/>
      <c r="V921" s="72"/>
      <c r="W921" s="72"/>
      <c r="Z921" s="5"/>
      <c r="AA921" s="5"/>
      <c r="AB921" s="5"/>
      <c r="AC921" s="5"/>
      <c r="AD921" s="5"/>
      <c r="AE921" s="5"/>
      <c r="AF921" s="5"/>
      <c r="AG921" s="5"/>
      <c r="AH921" s="5"/>
      <c r="AI921" s="5"/>
    </row>
    <row r="922" spans="2:35" x14ac:dyDescent="0.25">
      <c r="B922" s="5"/>
      <c r="C922" s="5"/>
      <c r="D922" s="5"/>
      <c r="E922" s="5"/>
      <c r="F922" s="5"/>
      <c r="G922" s="5"/>
      <c r="H922" s="5"/>
      <c r="I922" s="5"/>
      <c r="J922" s="5"/>
      <c r="K922" s="5"/>
      <c r="V922" s="72"/>
      <c r="W922" s="72"/>
      <c r="Z922" s="5"/>
      <c r="AA922" s="5"/>
      <c r="AB922" s="5"/>
      <c r="AC922" s="5"/>
      <c r="AD922" s="5"/>
      <c r="AE922" s="5"/>
      <c r="AF922" s="5"/>
      <c r="AG922" s="5"/>
      <c r="AH922" s="5"/>
      <c r="AI922" s="5"/>
    </row>
    <row r="923" spans="2:35" x14ac:dyDescent="0.25">
      <c r="B923" s="5"/>
      <c r="C923" s="5"/>
      <c r="D923" s="5"/>
      <c r="E923" s="5"/>
      <c r="F923" s="5"/>
      <c r="G923" s="5"/>
      <c r="H923" s="5"/>
      <c r="I923" s="5"/>
      <c r="J923" s="5"/>
      <c r="K923" s="5"/>
      <c r="V923" s="72"/>
      <c r="W923" s="72"/>
      <c r="Z923" s="5"/>
      <c r="AA923" s="5"/>
      <c r="AB923" s="5"/>
      <c r="AC923" s="5"/>
      <c r="AD923" s="5"/>
      <c r="AE923" s="5"/>
      <c r="AF923" s="5"/>
      <c r="AG923" s="5"/>
      <c r="AH923" s="5"/>
      <c r="AI923" s="5"/>
    </row>
    <row r="924" spans="2:35" x14ac:dyDescent="0.25">
      <c r="B924" s="5"/>
      <c r="C924" s="5"/>
      <c r="D924" s="5"/>
      <c r="E924" s="5"/>
      <c r="F924" s="5"/>
      <c r="G924" s="5"/>
      <c r="H924" s="5"/>
      <c r="I924" s="5"/>
      <c r="J924" s="5"/>
      <c r="K924" s="5"/>
      <c r="V924" s="72"/>
      <c r="W924" s="72"/>
      <c r="Z924" s="5"/>
      <c r="AA924" s="5"/>
      <c r="AB924" s="5"/>
      <c r="AC924" s="5"/>
      <c r="AD924" s="5"/>
      <c r="AE924" s="5"/>
      <c r="AF924" s="5"/>
      <c r="AG924" s="5"/>
      <c r="AH924" s="5"/>
      <c r="AI924" s="5"/>
    </row>
    <row r="925" spans="2:35" x14ac:dyDescent="0.25">
      <c r="B925" s="5"/>
      <c r="C925" s="5"/>
      <c r="D925" s="5"/>
      <c r="E925" s="5"/>
      <c r="F925" s="5"/>
      <c r="G925" s="5"/>
      <c r="H925" s="5"/>
      <c r="I925" s="5"/>
      <c r="J925" s="5"/>
      <c r="K925" s="5"/>
      <c r="V925" s="72"/>
      <c r="W925" s="72"/>
      <c r="Z925" s="5"/>
      <c r="AA925" s="5"/>
      <c r="AB925" s="5"/>
      <c r="AC925" s="5"/>
      <c r="AD925" s="5"/>
      <c r="AE925" s="5"/>
      <c r="AF925" s="5"/>
      <c r="AG925" s="5"/>
      <c r="AH925" s="5"/>
      <c r="AI925" s="5"/>
    </row>
    <row r="926" spans="2:35" x14ac:dyDescent="0.25">
      <c r="B926" s="5"/>
      <c r="C926" s="5"/>
      <c r="D926" s="5"/>
      <c r="E926" s="5"/>
      <c r="F926" s="5"/>
      <c r="G926" s="5"/>
      <c r="H926" s="5"/>
      <c r="I926" s="5"/>
      <c r="J926" s="5"/>
      <c r="K926" s="5"/>
      <c r="V926" s="72"/>
      <c r="W926" s="72"/>
      <c r="Z926" s="5"/>
      <c r="AA926" s="5"/>
      <c r="AB926" s="5"/>
      <c r="AC926" s="5"/>
      <c r="AD926" s="5"/>
      <c r="AE926" s="5"/>
      <c r="AF926" s="5"/>
      <c r="AG926" s="5"/>
      <c r="AH926" s="5"/>
      <c r="AI926" s="5"/>
    </row>
    <row r="927" spans="2:35" x14ac:dyDescent="0.25">
      <c r="B927" s="5"/>
      <c r="C927" s="5"/>
      <c r="D927" s="5"/>
      <c r="E927" s="5"/>
      <c r="F927" s="5"/>
      <c r="G927" s="5"/>
      <c r="H927" s="5"/>
      <c r="I927" s="5"/>
      <c r="J927" s="5"/>
      <c r="K927" s="5"/>
      <c r="V927" s="72"/>
      <c r="W927" s="72"/>
      <c r="Z927" s="5"/>
      <c r="AA927" s="5"/>
      <c r="AB927" s="5"/>
      <c r="AC927" s="5"/>
      <c r="AD927" s="5"/>
      <c r="AE927" s="5"/>
      <c r="AF927" s="5"/>
      <c r="AG927" s="5"/>
      <c r="AH927" s="5"/>
      <c r="AI927" s="5"/>
    </row>
    <row r="928" spans="2:35" x14ac:dyDescent="0.25">
      <c r="B928" s="5"/>
      <c r="C928" s="5"/>
      <c r="D928" s="5"/>
      <c r="E928" s="5"/>
      <c r="F928" s="5"/>
      <c r="G928" s="5"/>
      <c r="H928" s="5"/>
      <c r="I928" s="5"/>
      <c r="J928" s="5"/>
      <c r="K928" s="5"/>
      <c r="V928" s="72"/>
      <c r="W928" s="72"/>
      <c r="Z928" s="5"/>
      <c r="AA928" s="5"/>
      <c r="AB928" s="5"/>
      <c r="AC928" s="5"/>
      <c r="AD928" s="5"/>
      <c r="AE928" s="5"/>
      <c r="AF928" s="5"/>
      <c r="AG928" s="5"/>
      <c r="AH928" s="5"/>
      <c r="AI928" s="5"/>
    </row>
    <row r="929" spans="2:35" x14ac:dyDescent="0.25">
      <c r="B929" s="5"/>
      <c r="C929" s="5"/>
      <c r="D929" s="5"/>
      <c r="E929" s="5"/>
      <c r="F929" s="5"/>
      <c r="G929" s="5"/>
      <c r="H929" s="5"/>
      <c r="I929" s="5"/>
      <c r="J929" s="5"/>
      <c r="K929" s="5"/>
      <c r="V929" s="72"/>
      <c r="W929" s="72"/>
      <c r="Z929" s="5"/>
      <c r="AA929" s="5"/>
      <c r="AB929" s="5"/>
      <c r="AC929" s="5"/>
      <c r="AD929" s="5"/>
      <c r="AE929" s="5"/>
      <c r="AF929" s="5"/>
      <c r="AG929" s="5"/>
      <c r="AH929" s="5"/>
      <c r="AI929" s="5"/>
    </row>
    <row r="930" spans="2:35" x14ac:dyDescent="0.25">
      <c r="B930" s="5"/>
      <c r="C930" s="5"/>
      <c r="D930" s="5"/>
      <c r="E930" s="5"/>
      <c r="F930" s="5"/>
      <c r="G930" s="5"/>
      <c r="H930" s="5"/>
      <c r="I930" s="5"/>
      <c r="J930" s="5"/>
      <c r="K930" s="5"/>
      <c r="V930" s="72"/>
      <c r="W930" s="72"/>
      <c r="Z930" s="5"/>
      <c r="AA930" s="5"/>
      <c r="AB930" s="5"/>
      <c r="AC930" s="5"/>
      <c r="AD930" s="5"/>
      <c r="AE930" s="5"/>
      <c r="AF930" s="5"/>
      <c r="AG930" s="5"/>
      <c r="AH930" s="5"/>
      <c r="AI930" s="5"/>
    </row>
    <row r="931" spans="2:35" x14ac:dyDescent="0.25">
      <c r="B931" s="5"/>
      <c r="C931" s="5"/>
      <c r="D931" s="5"/>
      <c r="E931" s="5"/>
      <c r="F931" s="5"/>
      <c r="G931" s="5"/>
      <c r="H931" s="5"/>
      <c r="I931" s="5"/>
      <c r="J931" s="5"/>
      <c r="K931" s="5"/>
      <c r="V931" s="72"/>
      <c r="W931" s="72"/>
      <c r="Z931" s="5"/>
      <c r="AA931" s="5"/>
      <c r="AB931" s="5"/>
      <c r="AC931" s="5"/>
      <c r="AD931" s="5"/>
      <c r="AE931" s="5"/>
      <c r="AF931" s="5"/>
      <c r="AG931" s="5"/>
      <c r="AH931" s="5"/>
      <c r="AI931" s="5"/>
    </row>
    <row r="932" spans="2:35" x14ac:dyDescent="0.25">
      <c r="B932" s="5"/>
      <c r="C932" s="5"/>
      <c r="D932" s="5"/>
      <c r="E932" s="5"/>
      <c r="F932" s="5"/>
      <c r="G932" s="5"/>
      <c r="H932" s="5"/>
      <c r="I932" s="5"/>
      <c r="J932" s="5"/>
      <c r="K932" s="5"/>
      <c r="V932" s="72"/>
      <c r="W932" s="72"/>
      <c r="Z932" s="5"/>
      <c r="AA932" s="5"/>
      <c r="AB932" s="5"/>
      <c r="AC932" s="5"/>
      <c r="AD932" s="5"/>
      <c r="AE932" s="5"/>
      <c r="AF932" s="5"/>
      <c r="AG932" s="5"/>
      <c r="AH932" s="5"/>
      <c r="AI932" s="5"/>
    </row>
    <row r="933" spans="2:35" x14ac:dyDescent="0.25">
      <c r="B933" s="5"/>
      <c r="C933" s="5"/>
      <c r="D933" s="5"/>
      <c r="E933" s="5"/>
      <c r="F933" s="5"/>
      <c r="G933" s="5"/>
      <c r="H933" s="5"/>
      <c r="I933" s="5"/>
      <c r="J933" s="5"/>
      <c r="K933" s="5"/>
      <c r="V933" s="72"/>
      <c r="W933" s="72"/>
      <c r="Z933" s="5"/>
      <c r="AA933" s="5"/>
      <c r="AB933" s="5"/>
      <c r="AC933" s="5"/>
      <c r="AD933" s="5"/>
      <c r="AE933" s="5"/>
      <c r="AF933" s="5"/>
      <c r="AG933" s="5"/>
      <c r="AH933" s="5"/>
      <c r="AI933" s="5"/>
    </row>
    <row r="934" spans="2:35" x14ac:dyDescent="0.25">
      <c r="B934" s="5"/>
      <c r="C934" s="5"/>
      <c r="D934" s="5"/>
      <c r="E934" s="5"/>
      <c r="F934" s="5"/>
      <c r="G934" s="5"/>
      <c r="H934" s="5"/>
      <c r="I934" s="5"/>
      <c r="J934" s="5"/>
      <c r="K934" s="5"/>
      <c r="V934" s="72"/>
      <c r="W934" s="72"/>
      <c r="Z934" s="5"/>
      <c r="AA934" s="5"/>
      <c r="AB934" s="5"/>
      <c r="AC934" s="5"/>
      <c r="AD934" s="5"/>
      <c r="AE934" s="5"/>
      <c r="AF934" s="5"/>
      <c r="AG934" s="5"/>
      <c r="AH934" s="5"/>
      <c r="AI934" s="5"/>
    </row>
    <row r="935" spans="2:35" x14ac:dyDescent="0.25">
      <c r="B935" s="5"/>
      <c r="C935" s="5"/>
      <c r="D935" s="5"/>
      <c r="E935" s="5"/>
      <c r="F935" s="5"/>
      <c r="G935" s="5"/>
      <c r="H935" s="5"/>
      <c r="I935" s="5"/>
      <c r="J935" s="5"/>
      <c r="K935" s="5"/>
      <c r="V935" s="72"/>
      <c r="W935" s="72"/>
      <c r="Z935" s="5"/>
      <c r="AA935" s="5"/>
      <c r="AB935" s="5"/>
      <c r="AC935" s="5"/>
      <c r="AD935" s="5"/>
      <c r="AE935" s="5"/>
      <c r="AF935" s="5"/>
      <c r="AG935" s="5"/>
      <c r="AH935" s="5"/>
      <c r="AI935" s="5"/>
    </row>
    <row r="936" spans="2:35" x14ac:dyDescent="0.25">
      <c r="B936" s="5"/>
      <c r="C936" s="5"/>
      <c r="D936" s="5"/>
      <c r="E936" s="5"/>
      <c r="F936" s="5"/>
      <c r="G936" s="5"/>
      <c r="H936" s="5"/>
      <c r="I936" s="5"/>
      <c r="J936" s="5"/>
      <c r="K936" s="5"/>
      <c r="V936" s="72"/>
      <c r="W936" s="72"/>
      <c r="Z936" s="5"/>
      <c r="AA936" s="5"/>
      <c r="AB936" s="5"/>
      <c r="AC936" s="5"/>
      <c r="AD936" s="5"/>
      <c r="AE936" s="5"/>
      <c r="AF936" s="5"/>
      <c r="AG936" s="5"/>
      <c r="AH936" s="5"/>
      <c r="AI936" s="5"/>
    </row>
    <row r="937" spans="2:35" x14ac:dyDescent="0.25">
      <c r="B937" s="5"/>
      <c r="C937" s="5"/>
      <c r="D937" s="5"/>
      <c r="E937" s="5"/>
      <c r="F937" s="5"/>
      <c r="G937" s="5"/>
      <c r="H937" s="5"/>
      <c r="I937" s="5"/>
      <c r="J937" s="5"/>
      <c r="K937" s="5"/>
      <c r="V937" s="72"/>
      <c r="W937" s="72"/>
      <c r="Z937" s="5"/>
      <c r="AA937" s="5"/>
      <c r="AB937" s="5"/>
      <c r="AC937" s="5"/>
      <c r="AD937" s="5"/>
      <c r="AE937" s="5"/>
      <c r="AF937" s="5"/>
      <c r="AG937" s="5"/>
      <c r="AH937" s="5"/>
      <c r="AI937" s="5"/>
    </row>
    <row r="938" spans="2:35" x14ac:dyDescent="0.25">
      <c r="B938" s="5"/>
      <c r="C938" s="5"/>
      <c r="D938" s="5"/>
      <c r="E938" s="5"/>
      <c r="F938" s="5"/>
      <c r="G938" s="5"/>
      <c r="H938" s="5"/>
      <c r="I938" s="5"/>
      <c r="J938" s="5"/>
      <c r="K938" s="5"/>
      <c r="V938" s="72"/>
      <c r="W938" s="72"/>
      <c r="Z938" s="5"/>
      <c r="AA938" s="5"/>
      <c r="AB938" s="5"/>
      <c r="AC938" s="5"/>
      <c r="AD938" s="5"/>
      <c r="AE938" s="5"/>
      <c r="AF938" s="5"/>
      <c r="AG938" s="5"/>
      <c r="AH938" s="5"/>
      <c r="AI938" s="5"/>
    </row>
    <row r="939" spans="2:35" x14ac:dyDescent="0.25">
      <c r="B939" s="5"/>
      <c r="C939" s="5"/>
      <c r="D939" s="5"/>
      <c r="E939" s="5"/>
      <c r="F939" s="5"/>
      <c r="G939" s="5"/>
      <c r="H939" s="5"/>
      <c r="I939" s="5"/>
      <c r="J939" s="5"/>
      <c r="K939" s="5"/>
      <c r="V939" s="72"/>
      <c r="W939" s="72"/>
      <c r="Z939" s="5"/>
      <c r="AA939" s="5"/>
      <c r="AB939" s="5"/>
      <c r="AC939" s="5"/>
      <c r="AD939" s="5"/>
      <c r="AE939" s="5"/>
      <c r="AF939" s="5"/>
      <c r="AG939" s="5"/>
      <c r="AH939" s="5"/>
      <c r="AI939" s="5"/>
    </row>
    <row r="940" spans="2:35" x14ac:dyDescent="0.25">
      <c r="B940" s="5"/>
      <c r="C940" s="5"/>
      <c r="D940" s="5"/>
      <c r="E940" s="5"/>
      <c r="F940" s="5"/>
      <c r="G940" s="5"/>
      <c r="H940" s="5"/>
      <c r="I940" s="5"/>
      <c r="J940" s="5"/>
      <c r="K940" s="5"/>
      <c r="V940" s="72"/>
      <c r="W940" s="72"/>
      <c r="Z940" s="5"/>
      <c r="AA940" s="5"/>
      <c r="AB940" s="5"/>
      <c r="AC940" s="5"/>
      <c r="AD940" s="5"/>
      <c r="AE940" s="5"/>
      <c r="AF940" s="5"/>
      <c r="AG940" s="5"/>
      <c r="AH940" s="5"/>
      <c r="AI940" s="5"/>
    </row>
    <row r="941" spans="2:35" x14ac:dyDescent="0.25">
      <c r="B941" s="5"/>
      <c r="C941" s="5"/>
      <c r="D941" s="5"/>
      <c r="E941" s="5"/>
      <c r="F941" s="5"/>
      <c r="G941" s="5"/>
      <c r="H941" s="5"/>
      <c r="I941" s="5"/>
      <c r="J941" s="5"/>
      <c r="K941" s="5"/>
      <c r="V941" s="72"/>
      <c r="W941" s="72"/>
      <c r="Z941" s="5"/>
      <c r="AA941" s="5"/>
      <c r="AB941" s="5"/>
      <c r="AC941" s="5"/>
      <c r="AD941" s="5"/>
      <c r="AE941" s="5"/>
      <c r="AF941" s="5"/>
      <c r="AG941" s="5"/>
      <c r="AH941" s="5"/>
      <c r="AI941" s="5"/>
    </row>
    <row r="942" spans="2:35" x14ac:dyDescent="0.25">
      <c r="B942" s="5"/>
      <c r="C942" s="5"/>
      <c r="D942" s="5"/>
      <c r="E942" s="5"/>
      <c r="F942" s="5"/>
      <c r="G942" s="5"/>
      <c r="H942" s="5"/>
      <c r="I942" s="5"/>
      <c r="J942" s="5"/>
      <c r="K942" s="5"/>
      <c r="V942" s="72"/>
      <c r="W942" s="72"/>
      <c r="Z942" s="5"/>
      <c r="AA942" s="5"/>
      <c r="AB942" s="5"/>
      <c r="AC942" s="5"/>
      <c r="AD942" s="5"/>
      <c r="AE942" s="5"/>
      <c r="AF942" s="5"/>
      <c r="AG942" s="5"/>
      <c r="AH942" s="5"/>
      <c r="AI942" s="5"/>
    </row>
    <row r="943" spans="2:35" x14ac:dyDescent="0.25">
      <c r="B943" s="5"/>
      <c r="C943" s="5"/>
      <c r="D943" s="5"/>
      <c r="E943" s="5"/>
      <c r="F943" s="5"/>
      <c r="G943" s="5"/>
      <c r="H943" s="5"/>
      <c r="I943" s="5"/>
      <c r="J943" s="5"/>
      <c r="K943" s="5"/>
      <c r="V943" s="72"/>
      <c r="W943" s="72"/>
      <c r="Z943" s="5"/>
      <c r="AA943" s="5"/>
      <c r="AB943" s="5"/>
      <c r="AC943" s="5"/>
      <c r="AD943" s="5"/>
      <c r="AE943" s="5"/>
      <c r="AF943" s="5"/>
      <c r="AG943" s="5"/>
      <c r="AH943" s="5"/>
      <c r="AI943" s="5"/>
    </row>
    <row r="944" spans="2:35" x14ac:dyDescent="0.25">
      <c r="B944" s="5"/>
      <c r="C944" s="5"/>
      <c r="D944" s="5"/>
      <c r="E944" s="5"/>
      <c r="F944" s="5"/>
      <c r="G944" s="5"/>
      <c r="H944" s="5"/>
      <c r="I944" s="5"/>
      <c r="J944" s="5"/>
      <c r="K944" s="5"/>
      <c r="V944" s="72"/>
      <c r="W944" s="72"/>
      <c r="Z944" s="5"/>
      <c r="AA944" s="5"/>
      <c r="AB944" s="5"/>
      <c r="AC944" s="5"/>
      <c r="AD944" s="5"/>
      <c r="AE944" s="5"/>
      <c r="AF944" s="5"/>
      <c r="AG944" s="5"/>
      <c r="AH944" s="5"/>
      <c r="AI944" s="5"/>
    </row>
    <row r="945" spans="2:35" x14ac:dyDescent="0.25">
      <c r="B945" s="5"/>
      <c r="C945" s="5"/>
      <c r="D945" s="5"/>
      <c r="E945" s="5"/>
      <c r="F945" s="5"/>
      <c r="G945" s="5"/>
      <c r="H945" s="5"/>
      <c r="I945" s="5"/>
      <c r="J945" s="5"/>
      <c r="K945" s="5"/>
      <c r="V945" s="72"/>
      <c r="W945" s="72"/>
      <c r="Z945" s="5"/>
      <c r="AA945" s="5"/>
      <c r="AB945" s="5"/>
      <c r="AC945" s="5"/>
      <c r="AD945" s="5"/>
      <c r="AE945" s="5"/>
      <c r="AF945" s="5"/>
      <c r="AG945" s="5"/>
      <c r="AH945" s="5"/>
      <c r="AI945" s="5"/>
    </row>
    <row r="946" spans="2:35" x14ac:dyDescent="0.25">
      <c r="B946" s="5"/>
      <c r="C946" s="5"/>
      <c r="D946" s="5"/>
      <c r="E946" s="5"/>
      <c r="F946" s="5"/>
      <c r="G946" s="5"/>
      <c r="H946" s="5"/>
      <c r="I946" s="5"/>
      <c r="J946" s="5"/>
      <c r="K946" s="5"/>
      <c r="V946" s="72"/>
      <c r="W946" s="72"/>
      <c r="Z946" s="5"/>
      <c r="AA946" s="5"/>
      <c r="AB946" s="5"/>
      <c r="AC946" s="5"/>
      <c r="AD946" s="5"/>
      <c r="AE946" s="5"/>
      <c r="AF946" s="5"/>
      <c r="AG946" s="5"/>
      <c r="AH946" s="5"/>
      <c r="AI946" s="5"/>
    </row>
    <row r="947" spans="2:35" x14ac:dyDescent="0.25">
      <c r="B947" s="5"/>
      <c r="C947" s="5"/>
      <c r="D947" s="5"/>
      <c r="E947" s="5"/>
      <c r="F947" s="5"/>
      <c r="G947" s="5"/>
      <c r="H947" s="5"/>
      <c r="I947" s="5"/>
      <c r="J947" s="5"/>
      <c r="K947" s="5"/>
      <c r="V947" s="72"/>
      <c r="W947" s="72"/>
      <c r="Z947" s="5"/>
      <c r="AA947" s="5"/>
      <c r="AB947" s="5"/>
      <c r="AC947" s="5"/>
      <c r="AD947" s="5"/>
      <c r="AE947" s="5"/>
      <c r="AF947" s="5"/>
      <c r="AG947" s="5"/>
      <c r="AH947" s="5"/>
      <c r="AI947" s="5"/>
    </row>
    <row r="948" spans="2:35" x14ac:dyDescent="0.25">
      <c r="B948" s="5"/>
      <c r="C948" s="5"/>
      <c r="D948" s="5"/>
      <c r="E948" s="5"/>
      <c r="F948" s="5"/>
      <c r="G948" s="5"/>
      <c r="H948" s="5"/>
      <c r="I948" s="5"/>
      <c r="J948" s="5"/>
      <c r="K948" s="5"/>
      <c r="V948" s="72"/>
      <c r="W948" s="72"/>
      <c r="Z948" s="5"/>
      <c r="AA948" s="5"/>
      <c r="AB948" s="5"/>
      <c r="AC948" s="5"/>
      <c r="AD948" s="5"/>
      <c r="AE948" s="5"/>
      <c r="AF948" s="5"/>
      <c r="AG948" s="5"/>
      <c r="AH948" s="5"/>
      <c r="AI948" s="5"/>
    </row>
    <row r="949" spans="2:35" x14ac:dyDescent="0.25">
      <c r="B949" s="5"/>
      <c r="C949" s="5"/>
      <c r="D949" s="5"/>
      <c r="E949" s="5"/>
      <c r="F949" s="5"/>
      <c r="G949" s="5"/>
      <c r="H949" s="5"/>
      <c r="I949" s="5"/>
      <c r="J949" s="5"/>
      <c r="K949" s="5"/>
      <c r="V949" s="72"/>
      <c r="W949" s="72"/>
      <c r="Z949" s="5"/>
      <c r="AA949" s="5"/>
      <c r="AB949" s="5"/>
      <c r="AC949" s="5"/>
      <c r="AD949" s="5"/>
      <c r="AE949" s="5"/>
      <c r="AF949" s="5"/>
      <c r="AG949" s="5"/>
      <c r="AH949" s="5"/>
      <c r="AI949" s="5"/>
    </row>
    <row r="950" spans="2:35" x14ac:dyDescent="0.25">
      <c r="B950" s="5"/>
      <c r="C950" s="5"/>
      <c r="D950" s="5"/>
      <c r="E950" s="5"/>
      <c r="F950" s="5"/>
      <c r="G950" s="5"/>
      <c r="H950" s="5"/>
      <c r="I950" s="5"/>
      <c r="J950" s="5"/>
      <c r="K950" s="5"/>
      <c r="V950" s="72"/>
      <c r="W950" s="72"/>
      <c r="Z950" s="5"/>
      <c r="AA950" s="5"/>
      <c r="AB950" s="5"/>
      <c r="AC950" s="5"/>
      <c r="AD950" s="5"/>
      <c r="AE950" s="5"/>
      <c r="AF950" s="5"/>
      <c r="AG950" s="5"/>
      <c r="AH950" s="5"/>
      <c r="AI950" s="5"/>
    </row>
    <row r="951" spans="2:35" x14ac:dyDescent="0.25">
      <c r="B951" s="5"/>
      <c r="C951" s="5"/>
      <c r="D951" s="5"/>
      <c r="E951" s="5"/>
      <c r="F951" s="5"/>
      <c r="G951" s="5"/>
      <c r="H951" s="5"/>
      <c r="I951" s="5"/>
      <c r="J951" s="5"/>
      <c r="K951" s="5"/>
      <c r="V951" s="72"/>
      <c r="W951" s="72"/>
      <c r="Z951" s="5"/>
      <c r="AA951" s="5"/>
      <c r="AB951" s="5"/>
      <c r="AC951" s="5"/>
      <c r="AD951" s="5"/>
      <c r="AE951" s="5"/>
      <c r="AF951" s="5"/>
      <c r="AG951" s="5"/>
      <c r="AH951" s="5"/>
      <c r="AI951" s="5"/>
    </row>
    <row r="952" spans="2:35" x14ac:dyDescent="0.25">
      <c r="B952" s="5"/>
      <c r="C952" s="5"/>
      <c r="D952" s="5"/>
      <c r="E952" s="5"/>
      <c r="F952" s="5"/>
      <c r="G952" s="5"/>
      <c r="H952" s="5"/>
      <c r="I952" s="5"/>
      <c r="J952" s="5"/>
      <c r="K952" s="5"/>
      <c r="V952" s="72"/>
      <c r="W952" s="72"/>
      <c r="Z952" s="5"/>
      <c r="AA952" s="5"/>
      <c r="AB952" s="5"/>
      <c r="AC952" s="5"/>
      <c r="AD952" s="5"/>
      <c r="AE952" s="5"/>
      <c r="AF952" s="5"/>
      <c r="AG952" s="5"/>
      <c r="AH952" s="5"/>
      <c r="AI952" s="5"/>
    </row>
    <row r="953" spans="2:35" x14ac:dyDescent="0.25">
      <c r="B953" s="5"/>
      <c r="C953" s="5"/>
      <c r="D953" s="5"/>
      <c r="E953" s="5"/>
      <c r="F953" s="5"/>
      <c r="G953" s="5"/>
      <c r="H953" s="5"/>
      <c r="I953" s="5"/>
      <c r="J953" s="5"/>
      <c r="K953" s="5"/>
      <c r="V953" s="72"/>
      <c r="W953" s="72"/>
      <c r="Z953" s="5"/>
      <c r="AA953" s="5"/>
      <c r="AB953" s="5"/>
      <c r="AC953" s="5"/>
      <c r="AD953" s="5"/>
      <c r="AE953" s="5"/>
      <c r="AF953" s="5"/>
      <c r="AG953" s="5"/>
      <c r="AH953" s="5"/>
      <c r="AI953" s="5"/>
    </row>
    <row r="954" spans="2:35" x14ac:dyDescent="0.25">
      <c r="B954" s="5"/>
      <c r="C954" s="5"/>
      <c r="D954" s="5"/>
      <c r="E954" s="5"/>
      <c r="F954" s="5"/>
      <c r="G954" s="5"/>
      <c r="H954" s="5"/>
      <c r="I954" s="5"/>
      <c r="J954" s="5"/>
      <c r="K954" s="5"/>
      <c r="V954" s="72"/>
      <c r="W954" s="72"/>
      <c r="Z954" s="5"/>
      <c r="AA954" s="5"/>
      <c r="AB954" s="5"/>
      <c r="AC954" s="5"/>
      <c r="AD954" s="5"/>
      <c r="AE954" s="5"/>
      <c r="AF954" s="5"/>
      <c r="AG954" s="5"/>
      <c r="AH954" s="5"/>
      <c r="AI954" s="5"/>
    </row>
    <row r="955" spans="2:35" x14ac:dyDescent="0.25">
      <c r="B955" s="5"/>
      <c r="C955" s="5"/>
      <c r="D955" s="5"/>
      <c r="E955" s="5"/>
      <c r="F955" s="5"/>
      <c r="G955" s="5"/>
      <c r="H955" s="5"/>
      <c r="I955" s="5"/>
      <c r="J955" s="5"/>
      <c r="K955" s="5"/>
      <c r="V955" s="72"/>
      <c r="W955" s="72"/>
      <c r="Z955" s="5"/>
      <c r="AA955" s="5"/>
      <c r="AB955" s="5"/>
      <c r="AC955" s="5"/>
      <c r="AD955" s="5"/>
      <c r="AE955" s="5"/>
      <c r="AF955" s="5"/>
      <c r="AG955" s="5"/>
      <c r="AH955" s="5"/>
      <c r="AI955" s="5"/>
    </row>
    <row r="956" spans="2:35" x14ac:dyDescent="0.25">
      <c r="B956" s="5"/>
      <c r="C956" s="5"/>
      <c r="D956" s="5"/>
      <c r="E956" s="5"/>
      <c r="F956" s="5"/>
      <c r="G956" s="5"/>
      <c r="H956" s="5"/>
      <c r="I956" s="5"/>
      <c r="J956" s="5"/>
      <c r="K956" s="5"/>
      <c r="V956" s="72"/>
      <c r="W956" s="72"/>
      <c r="Z956" s="5"/>
      <c r="AA956" s="5"/>
      <c r="AB956" s="5"/>
      <c r="AC956" s="5"/>
      <c r="AD956" s="5"/>
      <c r="AE956" s="5"/>
      <c r="AF956" s="5"/>
      <c r="AG956" s="5"/>
      <c r="AH956" s="5"/>
      <c r="AI956" s="5"/>
    </row>
    <row r="957" spans="2:35" x14ac:dyDescent="0.25">
      <c r="B957" s="5"/>
      <c r="C957" s="5"/>
      <c r="D957" s="5"/>
      <c r="E957" s="5"/>
      <c r="F957" s="5"/>
      <c r="G957" s="5"/>
      <c r="H957" s="5"/>
      <c r="I957" s="5"/>
      <c r="J957" s="5"/>
      <c r="K957" s="5"/>
      <c r="V957" s="72"/>
      <c r="W957" s="72"/>
      <c r="Z957" s="5"/>
      <c r="AA957" s="5"/>
      <c r="AB957" s="5"/>
      <c r="AC957" s="5"/>
      <c r="AD957" s="5"/>
      <c r="AE957" s="5"/>
      <c r="AF957" s="5"/>
      <c r="AG957" s="5"/>
      <c r="AH957" s="5"/>
      <c r="AI957" s="5"/>
    </row>
    <row r="958" spans="2:35" x14ac:dyDescent="0.25">
      <c r="B958" s="5"/>
      <c r="C958" s="5"/>
      <c r="D958" s="5"/>
      <c r="E958" s="5"/>
      <c r="F958" s="5"/>
      <c r="G958" s="5"/>
      <c r="H958" s="5"/>
      <c r="I958" s="5"/>
      <c r="J958" s="5"/>
      <c r="K958" s="5"/>
      <c r="V958" s="72"/>
      <c r="W958" s="72"/>
      <c r="Z958" s="5"/>
      <c r="AA958" s="5"/>
      <c r="AB958" s="5"/>
      <c r="AC958" s="5"/>
      <c r="AD958" s="5"/>
      <c r="AE958" s="5"/>
      <c r="AF958" s="5"/>
      <c r="AG958" s="5"/>
      <c r="AH958" s="5"/>
      <c r="AI958" s="5"/>
    </row>
    <row r="959" spans="2:35" x14ac:dyDescent="0.25">
      <c r="B959" s="5"/>
      <c r="C959" s="5"/>
      <c r="D959" s="5"/>
      <c r="E959" s="5"/>
      <c r="F959" s="5"/>
      <c r="G959" s="5"/>
      <c r="H959" s="5"/>
      <c r="I959" s="5"/>
      <c r="J959" s="5"/>
      <c r="K959" s="5"/>
      <c r="V959" s="72"/>
      <c r="W959" s="72"/>
      <c r="Z959" s="5"/>
      <c r="AA959" s="5"/>
      <c r="AB959" s="5"/>
      <c r="AC959" s="5"/>
      <c r="AD959" s="5"/>
      <c r="AE959" s="5"/>
      <c r="AF959" s="5"/>
      <c r="AG959" s="5"/>
      <c r="AH959" s="5"/>
      <c r="AI959" s="5"/>
    </row>
    <row r="960" spans="2:35" x14ac:dyDescent="0.25">
      <c r="B960" s="5"/>
      <c r="C960" s="5"/>
      <c r="D960" s="5"/>
      <c r="E960" s="5"/>
      <c r="F960" s="5"/>
      <c r="G960" s="5"/>
      <c r="H960" s="5"/>
      <c r="I960" s="5"/>
      <c r="J960" s="5"/>
      <c r="K960" s="5"/>
      <c r="V960" s="72"/>
      <c r="W960" s="72"/>
      <c r="Z960" s="5"/>
      <c r="AA960" s="5"/>
      <c r="AB960" s="5"/>
      <c r="AC960" s="5"/>
      <c r="AD960" s="5"/>
      <c r="AE960" s="5"/>
      <c r="AF960" s="5"/>
      <c r="AG960" s="5"/>
      <c r="AH960" s="5"/>
      <c r="AI960" s="5"/>
    </row>
    <row r="961" spans="2:35" x14ac:dyDescent="0.25">
      <c r="B961" s="5"/>
      <c r="C961" s="5"/>
      <c r="D961" s="5"/>
      <c r="E961" s="5"/>
      <c r="F961" s="5"/>
      <c r="G961" s="5"/>
      <c r="H961" s="5"/>
      <c r="I961" s="5"/>
      <c r="J961" s="5"/>
      <c r="K961" s="5"/>
      <c r="V961" s="72"/>
      <c r="W961" s="72"/>
      <c r="Z961" s="5"/>
      <c r="AA961" s="5"/>
      <c r="AB961" s="5"/>
      <c r="AC961" s="5"/>
      <c r="AD961" s="5"/>
      <c r="AE961" s="5"/>
      <c r="AF961" s="5"/>
      <c r="AG961" s="5"/>
      <c r="AH961" s="5"/>
      <c r="AI961" s="5"/>
    </row>
    <row r="962" spans="2:35" x14ac:dyDescent="0.25">
      <c r="B962" s="5"/>
      <c r="C962" s="5"/>
      <c r="D962" s="5"/>
      <c r="E962" s="5"/>
      <c r="F962" s="5"/>
      <c r="G962" s="5"/>
      <c r="H962" s="5"/>
      <c r="I962" s="5"/>
      <c r="J962" s="5"/>
      <c r="K962" s="5"/>
      <c r="V962" s="72"/>
      <c r="W962" s="72"/>
      <c r="Z962" s="5"/>
      <c r="AA962" s="5"/>
      <c r="AB962" s="5"/>
      <c r="AC962" s="5"/>
      <c r="AD962" s="5"/>
      <c r="AE962" s="5"/>
      <c r="AF962" s="5"/>
      <c r="AG962" s="5"/>
      <c r="AH962" s="5"/>
      <c r="AI962" s="5"/>
    </row>
    <row r="963" spans="2:35" x14ac:dyDescent="0.25">
      <c r="B963" s="5"/>
      <c r="C963" s="5"/>
      <c r="D963" s="5"/>
      <c r="E963" s="5"/>
      <c r="F963" s="5"/>
      <c r="G963" s="5"/>
      <c r="H963" s="5"/>
      <c r="I963" s="5"/>
      <c r="J963" s="5"/>
      <c r="K963" s="5"/>
      <c r="V963" s="72"/>
      <c r="W963" s="72"/>
      <c r="Z963" s="5"/>
      <c r="AA963" s="5"/>
      <c r="AB963" s="5"/>
      <c r="AC963" s="5"/>
      <c r="AD963" s="5"/>
      <c r="AE963" s="5"/>
      <c r="AF963" s="5"/>
      <c r="AG963" s="5"/>
      <c r="AH963" s="5"/>
      <c r="AI963" s="5"/>
    </row>
    <row r="964" spans="2:35" x14ac:dyDescent="0.25">
      <c r="B964" s="5"/>
      <c r="C964" s="5"/>
      <c r="D964" s="5"/>
      <c r="E964" s="5"/>
      <c r="F964" s="5"/>
      <c r="G964" s="5"/>
      <c r="H964" s="5"/>
      <c r="I964" s="5"/>
      <c r="J964" s="5"/>
      <c r="K964" s="5"/>
      <c r="V964" s="72"/>
      <c r="W964" s="72"/>
      <c r="Z964" s="5"/>
      <c r="AA964" s="5"/>
      <c r="AB964" s="5"/>
      <c r="AC964" s="5"/>
      <c r="AD964" s="5"/>
      <c r="AE964" s="5"/>
      <c r="AF964" s="5"/>
      <c r="AG964" s="5"/>
      <c r="AH964" s="5"/>
      <c r="AI964" s="5"/>
    </row>
    <row r="965" spans="2:35" x14ac:dyDescent="0.25">
      <c r="B965" s="5"/>
      <c r="C965" s="5"/>
      <c r="D965" s="5"/>
      <c r="E965" s="5"/>
      <c r="F965" s="5"/>
      <c r="G965" s="5"/>
      <c r="H965" s="5"/>
      <c r="I965" s="5"/>
      <c r="J965" s="5"/>
      <c r="K965" s="5"/>
      <c r="V965" s="72"/>
      <c r="W965" s="72"/>
      <c r="Z965" s="5"/>
      <c r="AA965" s="5"/>
      <c r="AB965" s="5"/>
      <c r="AC965" s="5"/>
      <c r="AD965" s="5"/>
      <c r="AE965" s="5"/>
      <c r="AF965" s="5"/>
      <c r="AG965" s="5"/>
      <c r="AH965" s="5"/>
      <c r="AI965" s="5"/>
    </row>
    <row r="966" spans="2:35" x14ac:dyDescent="0.25">
      <c r="B966" s="5"/>
      <c r="C966" s="5"/>
      <c r="D966" s="5"/>
      <c r="E966" s="5"/>
      <c r="F966" s="5"/>
      <c r="G966" s="5"/>
      <c r="H966" s="5"/>
      <c r="I966" s="5"/>
      <c r="J966" s="5"/>
      <c r="K966" s="5"/>
      <c r="V966" s="72"/>
      <c r="W966" s="72"/>
      <c r="Z966" s="5"/>
      <c r="AA966" s="5"/>
      <c r="AB966" s="5"/>
      <c r="AC966" s="5"/>
      <c r="AD966" s="5"/>
      <c r="AE966" s="5"/>
      <c r="AF966" s="5"/>
      <c r="AG966" s="5"/>
      <c r="AH966" s="5"/>
      <c r="AI966" s="5"/>
    </row>
    <row r="967" spans="2:35" x14ac:dyDescent="0.25">
      <c r="B967" s="5"/>
      <c r="C967" s="5"/>
      <c r="D967" s="5"/>
      <c r="E967" s="5"/>
      <c r="F967" s="5"/>
      <c r="G967" s="5"/>
      <c r="H967" s="5"/>
      <c r="I967" s="5"/>
      <c r="J967" s="5"/>
      <c r="K967" s="5"/>
      <c r="V967" s="72"/>
      <c r="W967" s="72"/>
      <c r="Z967" s="5"/>
      <c r="AA967" s="5"/>
      <c r="AB967" s="5"/>
      <c r="AC967" s="5"/>
      <c r="AD967" s="5"/>
      <c r="AE967" s="5"/>
      <c r="AF967" s="5"/>
      <c r="AG967" s="5"/>
      <c r="AH967" s="5"/>
      <c r="AI967" s="5"/>
    </row>
    <row r="968" spans="2:35" x14ac:dyDescent="0.25">
      <c r="B968" s="5"/>
      <c r="C968" s="5"/>
      <c r="D968" s="5"/>
      <c r="E968" s="5"/>
      <c r="F968" s="5"/>
      <c r="G968" s="5"/>
      <c r="H968" s="5"/>
      <c r="I968" s="5"/>
      <c r="J968" s="5"/>
      <c r="K968" s="5"/>
      <c r="V968" s="72"/>
      <c r="W968" s="72"/>
      <c r="Z968" s="5"/>
      <c r="AA968" s="5"/>
      <c r="AB968" s="5"/>
      <c r="AC968" s="5"/>
      <c r="AD968" s="5"/>
      <c r="AE968" s="5"/>
      <c r="AF968" s="5"/>
      <c r="AG968" s="5"/>
      <c r="AH968" s="5"/>
      <c r="AI968" s="5"/>
    </row>
    <row r="969" spans="2:35" x14ac:dyDescent="0.25">
      <c r="B969" s="5"/>
      <c r="C969" s="5"/>
      <c r="D969" s="5"/>
      <c r="E969" s="5"/>
      <c r="F969" s="5"/>
      <c r="G969" s="5"/>
      <c r="H969" s="5"/>
      <c r="I969" s="5"/>
      <c r="J969" s="5"/>
      <c r="K969" s="5"/>
      <c r="V969" s="72"/>
      <c r="W969" s="72"/>
      <c r="Z969" s="5"/>
      <c r="AA969" s="5"/>
      <c r="AB969" s="5"/>
      <c r="AC969" s="5"/>
      <c r="AD969" s="5"/>
      <c r="AE969" s="5"/>
      <c r="AF969" s="5"/>
      <c r="AG969" s="5"/>
      <c r="AH969" s="5"/>
      <c r="AI969" s="5"/>
    </row>
    <row r="970" spans="2:35" x14ac:dyDescent="0.25">
      <c r="B970" s="5"/>
      <c r="C970" s="5"/>
      <c r="D970" s="5"/>
      <c r="E970" s="5"/>
      <c r="F970" s="5"/>
      <c r="G970" s="5"/>
      <c r="H970" s="5"/>
      <c r="I970" s="5"/>
      <c r="J970" s="5"/>
      <c r="K970" s="5"/>
      <c r="V970" s="72"/>
      <c r="W970" s="72"/>
      <c r="Z970" s="5"/>
      <c r="AA970" s="5"/>
      <c r="AB970" s="5"/>
      <c r="AC970" s="5"/>
      <c r="AD970" s="5"/>
      <c r="AE970" s="5"/>
      <c r="AF970" s="5"/>
      <c r="AG970" s="5"/>
      <c r="AH970" s="5"/>
      <c r="AI970" s="5"/>
    </row>
    <row r="971" spans="2:35" x14ac:dyDescent="0.25">
      <c r="B971" s="5"/>
      <c r="C971" s="5"/>
      <c r="D971" s="5"/>
      <c r="E971" s="5"/>
      <c r="F971" s="5"/>
      <c r="G971" s="5"/>
      <c r="H971" s="5"/>
      <c r="I971" s="5"/>
      <c r="J971" s="5"/>
      <c r="K971" s="5"/>
      <c r="V971" s="72"/>
      <c r="W971" s="72"/>
      <c r="Z971" s="5"/>
      <c r="AA971" s="5"/>
      <c r="AB971" s="5"/>
      <c r="AC971" s="5"/>
      <c r="AD971" s="5"/>
      <c r="AE971" s="5"/>
      <c r="AF971" s="5"/>
      <c r="AG971" s="5"/>
      <c r="AH971" s="5"/>
      <c r="AI971" s="5"/>
    </row>
    <row r="972" spans="2:35" x14ac:dyDescent="0.25">
      <c r="B972" s="5"/>
      <c r="C972" s="5"/>
      <c r="D972" s="5"/>
      <c r="E972" s="5"/>
      <c r="F972" s="5"/>
      <c r="G972" s="5"/>
      <c r="H972" s="5"/>
      <c r="I972" s="5"/>
      <c r="J972" s="5"/>
      <c r="K972" s="5"/>
      <c r="V972" s="72"/>
      <c r="W972" s="72"/>
      <c r="Z972" s="5"/>
      <c r="AA972" s="5"/>
      <c r="AB972" s="5"/>
      <c r="AC972" s="5"/>
      <c r="AD972" s="5"/>
      <c r="AE972" s="5"/>
      <c r="AF972" s="5"/>
      <c r="AG972" s="5"/>
      <c r="AH972" s="5"/>
      <c r="AI972" s="5"/>
    </row>
    <row r="973" spans="2:35" x14ac:dyDescent="0.25">
      <c r="B973" s="5"/>
      <c r="C973" s="5"/>
      <c r="D973" s="5"/>
      <c r="E973" s="5"/>
      <c r="F973" s="5"/>
      <c r="G973" s="5"/>
      <c r="H973" s="5"/>
      <c r="I973" s="5"/>
      <c r="J973" s="5"/>
      <c r="K973" s="5"/>
      <c r="V973" s="72"/>
      <c r="W973" s="72"/>
      <c r="Z973" s="5"/>
      <c r="AA973" s="5"/>
      <c r="AB973" s="5"/>
      <c r="AC973" s="5"/>
      <c r="AD973" s="5"/>
      <c r="AE973" s="5"/>
      <c r="AF973" s="5"/>
      <c r="AG973" s="5"/>
      <c r="AH973" s="5"/>
      <c r="AI973" s="5"/>
    </row>
    <row r="974" spans="2:35" x14ac:dyDescent="0.25">
      <c r="B974" s="5"/>
      <c r="C974" s="5"/>
      <c r="D974" s="5"/>
      <c r="E974" s="5"/>
      <c r="F974" s="5"/>
      <c r="G974" s="5"/>
      <c r="H974" s="5"/>
      <c r="I974" s="5"/>
      <c r="J974" s="5"/>
      <c r="K974" s="5"/>
      <c r="V974" s="72"/>
      <c r="W974" s="72"/>
      <c r="Z974" s="5"/>
      <c r="AA974" s="5"/>
      <c r="AB974" s="5"/>
      <c r="AC974" s="5"/>
      <c r="AD974" s="5"/>
      <c r="AE974" s="5"/>
      <c r="AF974" s="5"/>
      <c r="AG974" s="5"/>
      <c r="AH974" s="5"/>
      <c r="AI974" s="5"/>
    </row>
    <row r="975" spans="2:35" x14ac:dyDescent="0.25">
      <c r="B975" s="5"/>
      <c r="C975" s="5"/>
      <c r="D975" s="5"/>
      <c r="E975" s="5"/>
      <c r="F975" s="5"/>
      <c r="G975" s="5"/>
      <c r="H975" s="5"/>
      <c r="I975" s="5"/>
      <c r="J975" s="5"/>
      <c r="K975" s="5"/>
      <c r="V975" s="72"/>
      <c r="W975" s="72"/>
      <c r="Z975" s="5"/>
      <c r="AA975" s="5"/>
      <c r="AB975" s="5"/>
      <c r="AC975" s="5"/>
      <c r="AD975" s="5"/>
      <c r="AE975" s="5"/>
      <c r="AF975" s="5"/>
      <c r="AG975" s="5"/>
      <c r="AH975" s="5"/>
      <c r="AI975" s="5"/>
    </row>
    <row r="976" spans="2:35" x14ac:dyDescent="0.25">
      <c r="B976" s="5"/>
      <c r="C976" s="5"/>
      <c r="D976" s="5"/>
      <c r="E976" s="5"/>
      <c r="F976" s="5"/>
      <c r="G976" s="5"/>
      <c r="H976" s="5"/>
      <c r="I976" s="5"/>
      <c r="J976" s="5"/>
      <c r="K976" s="5"/>
      <c r="V976" s="72"/>
      <c r="W976" s="72"/>
      <c r="Z976" s="5"/>
      <c r="AA976" s="5"/>
      <c r="AB976" s="5"/>
      <c r="AC976" s="5"/>
      <c r="AD976" s="5"/>
      <c r="AE976" s="5"/>
      <c r="AF976" s="5"/>
      <c r="AG976" s="5"/>
      <c r="AH976" s="5"/>
      <c r="AI976" s="5"/>
    </row>
    <row r="977" spans="2:35" x14ac:dyDescent="0.25">
      <c r="B977" s="5"/>
      <c r="C977" s="5"/>
      <c r="D977" s="5"/>
      <c r="E977" s="5"/>
      <c r="F977" s="5"/>
      <c r="G977" s="5"/>
      <c r="H977" s="5"/>
      <c r="I977" s="5"/>
      <c r="J977" s="5"/>
      <c r="K977" s="5"/>
      <c r="V977" s="72"/>
      <c r="W977" s="72"/>
      <c r="Z977" s="5"/>
      <c r="AA977" s="5"/>
      <c r="AB977" s="5"/>
      <c r="AC977" s="5"/>
      <c r="AD977" s="5"/>
      <c r="AE977" s="5"/>
      <c r="AF977" s="5"/>
      <c r="AG977" s="5"/>
      <c r="AH977" s="5"/>
      <c r="AI977" s="5"/>
    </row>
    <row r="978" spans="2:35" x14ac:dyDescent="0.25">
      <c r="B978" s="5"/>
      <c r="C978" s="5"/>
      <c r="D978" s="5"/>
      <c r="E978" s="5"/>
      <c r="F978" s="5"/>
      <c r="G978" s="5"/>
      <c r="H978" s="5"/>
      <c r="I978" s="5"/>
      <c r="J978" s="5"/>
      <c r="K978" s="5"/>
      <c r="V978" s="72"/>
      <c r="W978" s="72"/>
      <c r="Z978" s="5"/>
      <c r="AA978" s="5"/>
      <c r="AB978" s="5"/>
      <c r="AC978" s="5"/>
      <c r="AD978" s="5"/>
      <c r="AE978" s="5"/>
      <c r="AF978" s="5"/>
      <c r="AG978" s="5"/>
      <c r="AH978" s="5"/>
      <c r="AI978" s="5"/>
    </row>
    <row r="979" spans="2:35" x14ac:dyDescent="0.25">
      <c r="B979" s="5"/>
      <c r="C979" s="5"/>
      <c r="D979" s="5"/>
      <c r="E979" s="5"/>
      <c r="F979" s="5"/>
      <c r="G979" s="5"/>
      <c r="H979" s="5"/>
      <c r="I979" s="5"/>
      <c r="J979" s="5"/>
      <c r="K979" s="5"/>
      <c r="V979" s="72"/>
      <c r="W979" s="72"/>
      <c r="Z979" s="5"/>
      <c r="AA979" s="5"/>
      <c r="AB979" s="5"/>
      <c r="AC979" s="5"/>
      <c r="AD979" s="5"/>
      <c r="AE979" s="5"/>
      <c r="AF979" s="5"/>
      <c r="AG979" s="5"/>
      <c r="AH979" s="5"/>
      <c r="AI979" s="5"/>
    </row>
    <row r="980" spans="2:35" x14ac:dyDescent="0.25">
      <c r="B980" s="5"/>
      <c r="C980" s="5"/>
      <c r="D980" s="5"/>
      <c r="E980" s="5"/>
      <c r="F980" s="5"/>
      <c r="G980" s="5"/>
      <c r="H980" s="5"/>
      <c r="I980" s="5"/>
      <c r="J980" s="5"/>
      <c r="K980" s="5"/>
      <c r="V980" s="72"/>
      <c r="W980" s="72"/>
      <c r="Z980" s="5"/>
      <c r="AA980" s="5"/>
      <c r="AB980" s="5"/>
      <c r="AC980" s="5"/>
      <c r="AD980" s="5"/>
      <c r="AE980" s="5"/>
      <c r="AF980" s="5"/>
      <c r="AG980" s="5"/>
      <c r="AH980" s="5"/>
      <c r="AI980" s="5"/>
    </row>
    <row r="981" spans="2:35" x14ac:dyDescent="0.25">
      <c r="B981" s="5"/>
      <c r="C981" s="5"/>
      <c r="D981" s="5"/>
      <c r="E981" s="5"/>
      <c r="F981" s="5"/>
      <c r="G981" s="5"/>
      <c r="H981" s="5"/>
      <c r="I981" s="5"/>
      <c r="J981" s="5"/>
      <c r="K981" s="5"/>
      <c r="V981" s="72"/>
      <c r="W981" s="72"/>
      <c r="Z981" s="5"/>
      <c r="AA981" s="5"/>
      <c r="AB981" s="5"/>
      <c r="AC981" s="5"/>
      <c r="AD981" s="5"/>
      <c r="AE981" s="5"/>
      <c r="AF981" s="5"/>
      <c r="AG981" s="5"/>
      <c r="AH981" s="5"/>
      <c r="AI981" s="5"/>
    </row>
    <row r="982" spans="2:35" x14ac:dyDescent="0.25">
      <c r="B982" s="5"/>
      <c r="C982" s="5"/>
      <c r="D982" s="5"/>
      <c r="E982" s="5"/>
      <c r="F982" s="5"/>
      <c r="G982" s="5"/>
      <c r="H982" s="5"/>
      <c r="I982" s="5"/>
      <c r="J982" s="5"/>
      <c r="K982" s="5"/>
      <c r="V982" s="72"/>
      <c r="W982" s="72"/>
      <c r="Z982" s="5"/>
      <c r="AA982" s="5"/>
      <c r="AB982" s="5"/>
      <c r="AC982" s="5"/>
      <c r="AD982" s="5"/>
      <c r="AE982" s="5"/>
      <c r="AF982" s="5"/>
      <c r="AG982" s="5"/>
      <c r="AH982" s="5"/>
      <c r="AI982" s="5"/>
    </row>
    <row r="983" spans="2:35" x14ac:dyDescent="0.25">
      <c r="B983" s="5"/>
      <c r="C983" s="5"/>
      <c r="D983" s="5"/>
      <c r="E983" s="5"/>
      <c r="F983" s="5"/>
      <c r="G983" s="5"/>
      <c r="H983" s="5"/>
      <c r="I983" s="5"/>
      <c r="J983" s="5"/>
      <c r="K983" s="5"/>
      <c r="V983" s="72"/>
      <c r="W983" s="72"/>
      <c r="Z983" s="5"/>
      <c r="AA983" s="5"/>
      <c r="AB983" s="5"/>
      <c r="AC983" s="5"/>
      <c r="AD983" s="5"/>
      <c r="AE983" s="5"/>
      <c r="AF983" s="5"/>
      <c r="AG983" s="5"/>
      <c r="AH983" s="5"/>
      <c r="AI983" s="5"/>
    </row>
    <row r="984" spans="2:35" x14ac:dyDescent="0.25">
      <c r="B984" s="5"/>
      <c r="C984" s="5"/>
      <c r="D984" s="5"/>
      <c r="E984" s="5"/>
      <c r="F984" s="5"/>
      <c r="G984" s="5"/>
      <c r="H984" s="5"/>
      <c r="I984" s="5"/>
      <c r="J984" s="5"/>
      <c r="K984" s="5"/>
      <c r="V984" s="72"/>
      <c r="W984" s="72"/>
      <c r="Z984" s="5"/>
      <c r="AA984" s="5"/>
      <c r="AB984" s="5"/>
      <c r="AC984" s="5"/>
      <c r="AD984" s="5"/>
      <c r="AE984" s="5"/>
      <c r="AF984" s="5"/>
      <c r="AG984" s="5"/>
      <c r="AH984" s="5"/>
      <c r="AI984" s="5"/>
    </row>
    <row r="985" spans="2:35" x14ac:dyDescent="0.25">
      <c r="B985" s="5"/>
      <c r="C985" s="5"/>
      <c r="D985" s="5"/>
      <c r="E985" s="5"/>
      <c r="F985" s="5"/>
      <c r="G985" s="5"/>
      <c r="H985" s="5"/>
      <c r="I985" s="5"/>
      <c r="J985" s="5"/>
      <c r="K985" s="5"/>
      <c r="V985" s="72"/>
      <c r="W985" s="72"/>
      <c r="Z985" s="5"/>
      <c r="AA985" s="5"/>
      <c r="AB985" s="5"/>
      <c r="AC985" s="5"/>
      <c r="AD985" s="5"/>
      <c r="AE985" s="5"/>
      <c r="AF985" s="5"/>
      <c r="AG985" s="5"/>
      <c r="AH985" s="5"/>
      <c r="AI985" s="5"/>
    </row>
    <row r="986" spans="2:35" x14ac:dyDescent="0.25">
      <c r="B986" s="5"/>
      <c r="C986" s="5"/>
      <c r="D986" s="5"/>
      <c r="E986" s="5"/>
      <c r="F986" s="5"/>
      <c r="G986" s="5"/>
      <c r="H986" s="5"/>
      <c r="I986" s="5"/>
      <c r="J986" s="5"/>
      <c r="K986" s="5"/>
      <c r="V986" s="72"/>
      <c r="W986" s="72"/>
      <c r="Z986" s="5"/>
      <c r="AA986" s="5"/>
      <c r="AB986" s="5"/>
      <c r="AC986" s="5"/>
      <c r="AD986" s="5"/>
      <c r="AE986" s="5"/>
      <c r="AF986" s="5"/>
      <c r="AG986" s="5"/>
      <c r="AH986" s="5"/>
      <c r="AI986" s="5"/>
    </row>
    <row r="987" spans="2:35" x14ac:dyDescent="0.25">
      <c r="B987" s="5"/>
      <c r="C987" s="5"/>
      <c r="D987" s="5"/>
      <c r="E987" s="5"/>
      <c r="F987" s="5"/>
      <c r="G987" s="5"/>
      <c r="H987" s="5"/>
      <c r="I987" s="5"/>
      <c r="J987" s="5"/>
      <c r="K987" s="5"/>
      <c r="V987" s="72"/>
      <c r="W987" s="72"/>
      <c r="Z987" s="5"/>
      <c r="AA987" s="5"/>
      <c r="AB987" s="5"/>
      <c r="AC987" s="5"/>
      <c r="AD987" s="5"/>
      <c r="AE987" s="5"/>
      <c r="AF987" s="5"/>
      <c r="AG987" s="5"/>
      <c r="AH987" s="5"/>
      <c r="AI987" s="5"/>
    </row>
    <row r="988" spans="2:35" x14ac:dyDescent="0.25">
      <c r="B988" s="5"/>
      <c r="C988" s="5"/>
      <c r="D988" s="5"/>
      <c r="E988" s="5"/>
      <c r="F988" s="5"/>
      <c r="G988" s="5"/>
      <c r="H988" s="5"/>
      <c r="I988" s="5"/>
      <c r="J988" s="5"/>
      <c r="K988" s="5"/>
      <c r="V988" s="72"/>
      <c r="W988" s="72"/>
      <c r="Z988" s="5"/>
      <c r="AA988" s="5"/>
      <c r="AB988" s="5"/>
      <c r="AC988" s="5"/>
      <c r="AD988" s="5"/>
      <c r="AE988" s="5"/>
      <c r="AF988" s="5"/>
      <c r="AG988" s="5"/>
      <c r="AH988" s="5"/>
      <c r="AI988" s="5"/>
    </row>
    <row r="989" spans="2:35" x14ac:dyDescent="0.25">
      <c r="B989" s="5"/>
      <c r="C989" s="5"/>
      <c r="D989" s="5"/>
      <c r="E989" s="5"/>
      <c r="F989" s="5"/>
      <c r="G989" s="5"/>
      <c r="H989" s="5"/>
      <c r="I989" s="5"/>
      <c r="J989" s="5"/>
      <c r="K989" s="5"/>
      <c r="V989" s="72"/>
      <c r="W989" s="72"/>
      <c r="Z989" s="5"/>
      <c r="AA989" s="5"/>
      <c r="AB989" s="5"/>
      <c r="AC989" s="5"/>
      <c r="AD989" s="5"/>
      <c r="AE989" s="5"/>
      <c r="AF989" s="5"/>
      <c r="AG989" s="5"/>
      <c r="AH989" s="5"/>
      <c r="AI989" s="5"/>
    </row>
    <row r="990" spans="2:35" x14ac:dyDescent="0.25">
      <c r="B990" s="5"/>
      <c r="C990" s="5"/>
      <c r="D990" s="5"/>
      <c r="E990" s="5"/>
      <c r="F990" s="5"/>
      <c r="G990" s="5"/>
      <c r="H990" s="5"/>
      <c r="I990" s="5"/>
      <c r="J990" s="5"/>
      <c r="K990" s="5"/>
      <c r="V990" s="72"/>
      <c r="W990" s="72"/>
      <c r="Z990" s="5"/>
      <c r="AA990" s="5"/>
      <c r="AB990" s="5"/>
      <c r="AC990" s="5"/>
      <c r="AD990" s="5"/>
      <c r="AE990" s="5"/>
      <c r="AF990" s="5"/>
      <c r="AG990" s="5"/>
      <c r="AH990" s="5"/>
      <c r="AI990" s="5"/>
    </row>
    <row r="991" spans="2:35" x14ac:dyDescent="0.25">
      <c r="B991" s="5"/>
      <c r="C991" s="5"/>
      <c r="D991" s="5"/>
      <c r="E991" s="5"/>
      <c r="F991" s="5"/>
      <c r="G991" s="5"/>
      <c r="H991" s="5"/>
      <c r="I991" s="5"/>
      <c r="J991" s="5"/>
      <c r="K991" s="5"/>
      <c r="V991" s="72"/>
      <c r="W991" s="72"/>
      <c r="Z991" s="5"/>
      <c r="AA991" s="5"/>
      <c r="AB991" s="5"/>
      <c r="AC991" s="5"/>
      <c r="AD991" s="5"/>
      <c r="AE991" s="5"/>
      <c r="AF991" s="5"/>
      <c r="AG991" s="5"/>
      <c r="AH991" s="5"/>
      <c r="AI991" s="5"/>
    </row>
    <row r="992" spans="2:35" x14ac:dyDescent="0.25">
      <c r="B992" s="5"/>
      <c r="C992" s="5"/>
      <c r="D992" s="5"/>
      <c r="E992" s="5"/>
      <c r="F992" s="5"/>
      <c r="G992" s="5"/>
      <c r="H992" s="5"/>
      <c r="I992" s="5"/>
      <c r="J992" s="5"/>
      <c r="K992" s="5"/>
      <c r="V992" s="72"/>
      <c r="W992" s="72"/>
      <c r="Z992" s="5"/>
      <c r="AA992" s="5"/>
      <c r="AB992" s="5"/>
      <c r="AC992" s="5"/>
      <c r="AD992" s="5"/>
      <c r="AE992" s="5"/>
      <c r="AF992" s="5"/>
      <c r="AG992" s="5"/>
      <c r="AH992" s="5"/>
      <c r="AI992" s="5"/>
    </row>
    <row r="993" spans="2:35" x14ac:dyDescent="0.25">
      <c r="B993" s="5"/>
      <c r="C993" s="5"/>
      <c r="D993" s="5"/>
      <c r="E993" s="5"/>
      <c r="F993" s="5"/>
      <c r="G993" s="5"/>
      <c r="H993" s="5"/>
      <c r="I993" s="5"/>
      <c r="J993" s="5"/>
      <c r="K993" s="5"/>
      <c r="V993" s="72"/>
      <c r="W993" s="72"/>
      <c r="Z993" s="5"/>
      <c r="AA993" s="5"/>
      <c r="AB993" s="5"/>
      <c r="AC993" s="5"/>
      <c r="AD993" s="5"/>
      <c r="AE993" s="5"/>
      <c r="AF993" s="5"/>
      <c r="AG993" s="5"/>
      <c r="AH993" s="5"/>
      <c r="AI993" s="5"/>
    </row>
    <row r="994" spans="2:35" x14ac:dyDescent="0.25">
      <c r="B994" s="5"/>
      <c r="C994" s="5"/>
      <c r="D994" s="5"/>
      <c r="E994" s="5"/>
      <c r="F994" s="5"/>
      <c r="G994" s="5"/>
      <c r="H994" s="5"/>
      <c r="I994" s="5"/>
      <c r="J994" s="5"/>
      <c r="K994" s="5"/>
      <c r="V994" s="72"/>
      <c r="W994" s="72"/>
      <c r="Z994" s="5"/>
      <c r="AA994" s="5"/>
      <c r="AB994" s="5"/>
      <c r="AC994" s="5"/>
      <c r="AD994" s="5"/>
      <c r="AE994" s="5"/>
      <c r="AF994" s="5"/>
      <c r="AG994" s="5"/>
      <c r="AH994" s="5"/>
      <c r="AI994" s="5"/>
    </row>
    <row r="995" spans="2:35" x14ac:dyDescent="0.25">
      <c r="B995" s="5"/>
      <c r="C995" s="5"/>
      <c r="D995" s="5"/>
      <c r="E995" s="5"/>
      <c r="F995" s="5"/>
      <c r="G995" s="5"/>
      <c r="H995" s="5"/>
      <c r="I995" s="5"/>
      <c r="J995" s="5"/>
      <c r="K995" s="5"/>
      <c r="V995" s="72"/>
      <c r="W995" s="72"/>
      <c r="Z995" s="5"/>
      <c r="AA995" s="5"/>
      <c r="AB995" s="5"/>
      <c r="AC995" s="5"/>
      <c r="AD995" s="5"/>
      <c r="AE995" s="5"/>
      <c r="AF995" s="5"/>
      <c r="AG995" s="5"/>
      <c r="AH995" s="5"/>
      <c r="AI995" s="5"/>
    </row>
    <row r="996" spans="2:35" x14ac:dyDescent="0.25">
      <c r="B996" s="5"/>
      <c r="C996" s="5"/>
      <c r="D996" s="5"/>
      <c r="E996" s="5"/>
      <c r="F996" s="5"/>
      <c r="G996" s="5"/>
      <c r="H996" s="5"/>
      <c r="I996" s="5"/>
      <c r="J996" s="5"/>
      <c r="K996" s="5"/>
      <c r="V996" s="72"/>
      <c r="W996" s="72"/>
      <c r="Z996" s="5"/>
      <c r="AA996" s="5"/>
      <c r="AB996" s="5"/>
      <c r="AC996" s="5"/>
      <c r="AD996" s="5"/>
      <c r="AE996" s="5"/>
      <c r="AF996" s="5"/>
      <c r="AG996" s="5"/>
      <c r="AH996" s="5"/>
      <c r="AI996" s="5"/>
    </row>
    <row r="997" spans="2:35" x14ac:dyDescent="0.25">
      <c r="B997" s="5"/>
      <c r="C997" s="5"/>
      <c r="D997" s="5"/>
      <c r="E997" s="5"/>
      <c r="F997" s="5"/>
      <c r="G997" s="5"/>
      <c r="H997" s="5"/>
      <c r="I997" s="5"/>
      <c r="J997" s="5"/>
      <c r="K997" s="5"/>
      <c r="V997" s="72"/>
      <c r="W997" s="72"/>
      <c r="Z997" s="5"/>
      <c r="AA997" s="5"/>
      <c r="AB997" s="5"/>
      <c r="AC997" s="5"/>
      <c r="AD997" s="5"/>
      <c r="AE997" s="5"/>
      <c r="AF997" s="5"/>
      <c r="AG997" s="5"/>
      <c r="AH997" s="5"/>
      <c r="AI997" s="5"/>
    </row>
    <row r="998" spans="2:35" x14ac:dyDescent="0.25">
      <c r="B998" s="5"/>
      <c r="C998" s="5"/>
      <c r="D998" s="5"/>
      <c r="E998" s="5"/>
      <c r="F998" s="5"/>
      <c r="G998" s="5"/>
      <c r="H998" s="5"/>
      <c r="I998" s="5"/>
      <c r="J998" s="5"/>
      <c r="K998" s="5"/>
      <c r="V998" s="72"/>
      <c r="W998" s="72"/>
      <c r="Z998" s="5"/>
      <c r="AA998" s="5"/>
      <c r="AB998" s="5"/>
      <c r="AC998" s="5"/>
      <c r="AD998" s="5"/>
      <c r="AE998" s="5"/>
      <c r="AF998" s="5"/>
      <c r="AG998" s="5"/>
      <c r="AH998" s="5"/>
      <c r="AI998" s="5"/>
    </row>
    <row r="999" spans="2:35" x14ac:dyDescent="0.25">
      <c r="B999" s="5"/>
      <c r="C999" s="5"/>
      <c r="D999" s="5"/>
      <c r="E999" s="5"/>
      <c r="F999" s="5"/>
      <c r="G999" s="5"/>
      <c r="H999" s="5"/>
      <c r="I999" s="5"/>
      <c r="J999" s="5"/>
      <c r="K999" s="5"/>
      <c r="V999" s="72"/>
      <c r="W999" s="72"/>
      <c r="Z999" s="5"/>
      <c r="AA999" s="5"/>
      <c r="AB999" s="5"/>
      <c r="AC999" s="5"/>
      <c r="AD999" s="5"/>
      <c r="AE999" s="5"/>
      <c r="AF999" s="5"/>
      <c r="AG999" s="5"/>
      <c r="AH999" s="5"/>
      <c r="AI999" s="5"/>
    </row>
    <row r="1000" spans="2:35" x14ac:dyDescent="0.25"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V1000" s="72"/>
      <c r="W1000" s="72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</row>
    <row r="1001" spans="2:35" x14ac:dyDescent="0.25"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V1001" s="72"/>
      <c r="W1001" s="72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</row>
    <row r="1002" spans="2:35" x14ac:dyDescent="0.25"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V1002" s="72"/>
      <c r="W1002" s="72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</row>
    <row r="1003" spans="2:35" x14ac:dyDescent="0.25"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V1003" s="72"/>
      <c r="W1003" s="72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</row>
    <row r="1004" spans="2:35" x14ac:dyDescent="0.25"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V1004" s="72"/>
      <c r="W1004" s="72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</row>
    <row r="1005" spans="2:35" x14ac:dyDescent="0.25"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V1005" s="72"/>
      <c r="W1005" s="72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</row>
    <row r="1006" spans="2:35" x14ac:dyDescent="0.25"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V1006" s="72"/>
      <c r="W1006" s="72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</row>
    <row r="1007" spans="2:35" x14ac:dyDescent="0.25"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V1007" s="72"/>
      <c r="W1007" s="72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</row>
    <row r="1008" spans="2:35" x14ac:dyDescent="0.25"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V1008" s="72"/>
      <c r="W1008" s="72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</row>
    <row r="1009" spans="2:35" x14ac:dyDescent="0.25"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V1009" s="72"/>
      <c r="W1009" s="72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</row>
    <row r="1010" spans="2:35" x14ac:dyDescent="0.25"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V1010" s="72"/>
      <c r="W1010" s="72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</row>
    <row r="1011" spans="2:35" x14ac:dyDescent="0.25"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V1011" s="72"/>
      <c r="W1011" s="72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</row>
    <row r="1012" spans="2:35" x14ac:dyDescent="0.25"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V1012" s="72"/>
      <c r="W1012" s="72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</row>
    <row r="1013" spans="2:35" x14ac:dyDescent="0.25"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V1013" s="72"/>
      <c r="W1013" s="72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</row>
    <row r="1014" spans="2:35" x14ac:dyDescent="0.25"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V1014" s="72"/>
      <c r="W1014" s="72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</row>
    <row r="1015" spans="2:35" x14ac:dyDescent="0.25"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V1015" s="72"/>
      <c r="W1015" s="72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</row>
    <row r="1016" spans="2:35" x14ac:dyDescent="0.25"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V1016" s="72"/>
      <c r="W1016" s="72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</row>
    <row r="1017" spans="2:35" x14ac:dyDescent="0.25"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V1017" s="72"/>
      <c r="W1017" s="72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</row>
    <row r="1018" spans="2:35" x14ac:dyDescent="0.25"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V1018" s="72"/>
      <c r="W1018" s="72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</row>
    <row r="1019" spans="2:35" x14ac:dyDescent="0.25"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V1019" s="72"/>
      <c r="W1019" s="72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</row>
    <row r="1020" spans="2:35" x14ac:dyDescent="0.25"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V1020" s="72"/>
      <c r="W1020" s="72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</row>
    <row r="1021" spans="2:35" x14ac:dyDescent="0.25"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V1021" s="72"/>
      <c r="W1021" s="72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</row>
    <row r="1022" spans="2:35" x14ac:dyDescent="0.25"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V1022" s="72"/>
      <c r="W1022" s="72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</row>
    <row r="1023" spans="2:35" x14ac:dyDescent="0.25"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V1023" s="72"/>
      <c r="W1023" s="72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</row>
    <row r="1024" spans="2:35" x14ac:dyDescent="0.25"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V1024" s="72"/>
      <c r="W1024" s="72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</row>
    <row r="1025" spans="2:35" x14ac:dyDescent="0.25"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V1025" s="72"/>
      <c r="W1025" s="72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</row>
    <row r="1026" spans="2:35" x14ac:dyDescent="0.25"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V1026" s="72"/>
      <c r="W1026" s="72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</row>
    <row r="1027" spans="2:35" x14ac:dyDescent="0.25"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V1027" s="72"/>
      <c r="W1027" s="72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</row>
    <row r="1028" spans="2:35" x14ac:dyDescent="0.25"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V1028" s="72"/>
      <c r="W1028" s="72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</row>
    <row r="1029" spans="2:35" x14ac:dyDescent="0.25"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V1029" s="72"/>
      <c r="W1029" s="72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</row>
    <row r="1030" spans="2:35" x14ac:dyDescent="0.25"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V1030" s="72"/>
      <c r="W1030" s="72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</row>
    <row r="1031" spans="2:35" x14ac:dyDescent="0.25"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V1031" s="72"/>
      <c r="W1031" s="72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</row>
    <row r="1032" spans="2:35" x14ac:dyDescent="0.25"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V1032" s="72"/>
      <c r="W1032" s="72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</row>
    <row r="1033" spans="2:35" x14ac:dyDescent="0.25"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V1033" s="72"/>
      <c r="W1033" s="72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</row>
    <row r="1034" spans="2:35" x14ac:dyDescent="0.25"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V1034" s="72"/>
      <c r="W1034" s="72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</row>
    <row r="1035" spans="2:35" x14ac:dyDescent="0.25"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V1035" s="72"/>
      <c r="W1035" s="72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</row>
    <row r="1036" spans="2:35" x14ac:dyDescent="0.25"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V1036" s="72"/>
      <c r="W1036" s="72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</row>
    <row r="1037" spans="2:35" x14ac:dyDescent="0.25"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V1037" s="72"/>
      <c r="W1037" s="72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</row>
    <row r="1038" spans="2:35" x14ac:dyDescent="0.25"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V1038" s="72"/>
      <c r="W1038" s="72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</row>
    <row r="1039" spans="2:35" x14ac:dyDescent="0.25"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V1039" s="72"/>
      <c r="W1039" s="72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</row>
    <row r="1040" spans="2:35" x14ac:dyDescent="0.25"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V1040" s="72"/>
      <c r="W1040" s="72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</row>
    <row r="1041" spans="2:35" x14ac:dyDescent="0.25"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V1041" s="72"/>
      <c r="W1041" s="72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</row>
    <row r="1042" spans="2:35" x14ac:dyDescent="0.25"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V1042" s="72"/>
      <c r="W1042" s="72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</row>
    <row r="1043" spans="2:35" x14ac:dyDescent="0.25"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V1043" s="72"/>
      <c r="W1043" s="72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</row>
    <row r="1044" spans="2:35" x14ac:dyDescent="0.25"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V1044" s="72"/>
      <c r="W1044" s="72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</row>
    <row r="1045" spans="2:35" x14ac:dyDescent="0.25"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V1045" s="72"/>
      <c r="W1045" s="72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</row>
    <row r="1046" spans="2:35" x14ac:dyDescent="0.25"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V1046" s="72"/>
      <c r="W1046" s="72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</row>
    <row r="1047" spans="2:35" x14ac:dyDescent="0.25"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V1047" s="72"/>
      <c r="W1047" s="72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</row>
    <row r="1048" spans="2:35" x14ac:dyDescent="0.25"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V1048" s="72"/>
      <c r="W1048" s="72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</row>
    <row r="1049" spans="2:35" x14ac:dyDescent="0.25"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V1049" s="72"/>
      <c r="W1049" s="72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</row>
    <row r="1050" spans="2:35" x14ac:dyDescent="0.25"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V1050" s="72"/>
      <c r="W1050" s="72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</row>
    <row r="1051" spans="2:35" x14ac:dyDescent="0.25"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V1051" s="72"/>
      <c r="W1051" s="72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</row>
    <row r="1052" spans="2:35" x14ac:dyDescent="0.25"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V1052" s="72"/>
      <c r="W1052" s="72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</row>
    <row r="1053" spans="2:35" x14ac:dyDescent="0.25"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V1053" s="72"/>
      <c r="W1053" s="72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</row>
    <row r="1054" spans="2:35" x14ac:dyDescent="0.25"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V1054" s="72"/>
      <c r="W1054" s="72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</row>
    <row r="1055" spans="2:35" x14ac:dyDescent="0.25"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V1055" s="72"/>
      <c r="W1055" s="72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</row>
    <row r="1056" spans="2:35" x14ac:dyDescent="0.25"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V1056" s="72"/>
      <c r="W1056" s="72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</row>
    <row r="1057" spans="2:35" x14ac:dyDescent="0.25"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V1057" s="72"/>
      <c r="W1057" s="72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</row>
    <row r="1058" spans="2:35" x14ac:dyDescent="0.25"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V1058" s="72"/>
      <c r="W1058" s="72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</row>
    <row r="1059" spans="2:35" x14ac:dyDescent="0.25"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V1059" s="72"/>
      <c r="W1059" s="72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</row>
    <row r="1060" spans="2:35" x14ac:dyDescent="0.25"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V1060" s="72"/>
      <c r="W1060" s="72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</row>
    <row r="1061" spans="2:35" x14ac:dyDescent="0.25"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V1061" s="72"/>
      <c r="W1061" s="72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</row>
    <row r="1062" spans="2:35" x14ac:dyDescent="0.25"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V1062" s="72"/>
      <c r="W1062" s="72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</row>
    <row r="1063" spans="2:35" x14ac:dyDescent="0.25"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V1063" s="72"/>
      <c r="W1063" s="72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</row>
    <row r="1064" spans="2:35" x14ac:dyDescent="0.25"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V1064" s="72"/>
      <c r="W1064" s="72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</row>
    <row r="1065" spans="2:35" x14ac:dyDescent="0.25"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V1065" s="72"/>
      <c r="W1065" s="72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</row>
    <row r="1066" spans="2:35" x14ac:dyDescent="0.25"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V1066" s="72"/>
      <c r="W1066" s="72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</row>
    <row r="1067" spans="2:35" x14ac:dyDescent="0.25"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V1067" s="72"/>
      <c r="W1067" s="72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</row>
    <row r="1068" spans="2:35" x14ac:dyDescent="0.25"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V1068" s="72"/>
      <c r="W1068" s="72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</row>
    <row r="1069" spans="2:35" x14ac:dyDescent="0.25"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V1069" s="72"/>
      <c r="W1069" s="72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</row>
    <row r="1070" spans="2:35" x14ac:dyDescent="0.25"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V1070" s="72"/>
      <c r="W1070" s="72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</row>
    <row r="1071" spans="2:35" x14ac:dyDescent="0.25"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V1071" s="72"/>
      <c r="W1071" s="72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</row>
    <row r="1072" spans="2:35" x14ac:dyDescent="0.25"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V1072" s="72"/>
      <c r="W1072" s="72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</row>
    <row r="1073" spans="2:35" x14ac:dyDescent="0.25"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V1073" s="72"/>
      <c r="W1073" s="72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</row>
    <row r="1074" spans="2:35" x14ac:dyDescent="0.25"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V1074" s="72"/>
      <c r="W1074" s="72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</row>
    <row r="1075" spans="2:35" x14ac:dyDescent="0.25"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V1075" s="72"/>
      <c r="W1075" s="72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</row>
    <row r="1076" spans="2:35" x14ac:dyDescent="0.25"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V1076" s="72"/>
      <c r="W1076" s="72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</row>
    <row r="1077" spans="2:35" x14ac:dyDescent="0.25"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V1077" s="72"/>
      <c r="W1077" s="72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</row>
    <row r="1078" spans="2:35" x14ac:dyDescent="0.25"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V1078" s="72"/>
      <c r="W1078" s="72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</row>
    <row r="1079" spans="2:35" x14ac:dyDescent="0.25"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V1079" s="72"/>
      <c r="W1079" s="72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</row>
    <row r="1080" spans="2:35" x14ac:dyDescent="0.25"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V1080" s="72"/>
      <c r="W1080" s="72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</row>
    <row r="1081" spans="2:35" x14ac:dyDescent="0.25"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V1081" s="72"/>
      <c r="W1081" s="72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</row>
    <row r="1082" spans="2:35" x14ac:dyDescent="0.25"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V1082" s="72"/>
      <c r="W1082" s="72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</row>
    <row r="1083" spans="2:35" x14ac:dyDescent="0.25"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V1083" s="72"/>
      <c r="W1083" s="72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</row>
    <row r="1084" spans="2:35" x14ac:dyDescent="0.25"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V1084" s="72"/>
      <c r="W1084" s="72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</row>
    <row r="1085" spans="2:35" x14ac:dyDescent="0.25"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V1085" s="72"/>
      <c r="W1085" s="72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</row>
    <row r="1086" spans="2:35" x14ac:dyDescent="0.25">
      <c r="V1086" s="72"/>
      <c r="W1086" s="72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</row>
    <row r="1087" spans="2:35" x14ac:dyDescent="0.25">
      <c r="V1087" s="72"/>
      <c r="W1087" s="72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</row>
    <row r="1088" spans="2:35" x14ac:dyDescent="0.25">
      <c r="V1088" s="4"/>
      <c r="W1088" s="4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</row>
    <row r="1089" spans="22:35" x14ac:dyDescent="0.25">
      <c r="V1089" s="4"/>
      <c r="W1089" s="4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</row>
    <row r="1090" spans="22:35" x14ac:dyDescent="0.25">
      <c r="V1090" s="4"/>
      <c r="W1090" s="4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</row>
    <row r="1091" spans="22:35" x14ac:dyDescent="0.25">
      <c r="V1091" s="4"/>
      <c r="W1091" s="4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</row>
    <row r="1092" spans="22:35" x14ac:dyDescent="0.25">
      <c r="V1092" s="4"/>
      <c r="W1092" s="4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</row>
    <row r="1093" spans="22:35" x14ac:dyDescent="0.25">
      <c r="V1093" s="4"/>
      <c r="W1093" s="4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</row>
    <row r="1094" spans="22:35" x14ac:dyDescent="0.25">
      <c r="V1094" s="4"/>
      <c r="W1094" s="4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</row>
    <row r="1095" spans="22:35" x14ac:dyDescent="0.25">
      <c r="V1095" s="4"/>
      <c r="W1095" s="4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</row>
    <row r="1096" spans="22:35" x14ac:dyDescent="0.25">
      <c r="V1096" s="4"/>
      <c r="W1096" s="4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</row>
    <row r="1097" spans="22:35" x14ac:dyDescent="0.25">
      <c r="V1097" s="4"/>
      <c r="W1097" s="4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</row>
    <row r="1098" spans="22:35" x14ac:dyDescent="0.25">
      <c r="V1098" s="4"/>
      <c r="W1098" s="4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</row>
    <row r="1099" spans="22:35" x14ac:dyDescent="0.25">
      <c r="V1099" s="4"/>
      <c r="W1099" s="4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</row>
    <row r="1100" spans="22:35" x14ac:dyDescent="0.25">
      <c r="V1100" s="4"/>
      <c r="W1100" s="4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</row>
    <row r="1101" spans="22:35" x14ac:dyDescent="0.25">
      <c r="V1101" s="4"/>
      <c r="W1101" s="4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</row>
    <row r="1102" spans="22:35" x14ac:dyDescent="0.25">
      <c r="V1102" s="4"/>
      <c r="W1102" s="4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</row>
    <row r="1103" spans="22:35" x14ac:dyDescent="0.25">
      <c r="V1103" s="4"/>
      <c r="W1103" s="4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</row>
    <row r="1104" spans="22:35" x14ac:dyDescent="0.25">
      <c r="V1104" s="4"/>
      <c r="W1104" s="4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</row>
    <row r="1105" spans="22:35" x14ac:dyDescent="0.25">
      <c r="V1105" s="4"/>
      <c r="W1105" s="4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</row>
    <row r="1106" spans="22:35" x14ac:dyDescent="0.25">
      <c r="V1106" s="4"/>
      <c r="W1106" s="4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</row>
    <row r="1107" spans="22:35" x14ac:dyDescent="0.25">
      <c r="V1107" s="4"/>
      <c r="W1107" s="4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</row>
    <row r="1108" spans="22:35" x14ac:dyDescent="0.25">
      <c r="V1108" s="4"/>
      <c r="W1108" s="4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</row>
    <row r="1109" spans="22:35" x14ac:dyDescent="0.25">
      <c r="V1109" s="4"/>
      <c r="W1109" s="4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</row>
    <row r="1110" spans="22:35" x14ac:dyDescent="0.25">
      <c r="V1110" s="4"/>
      <c r="W1110" s="4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</row>
    <row r="1111" spans="22:35" x14ac:dyDescent="0.25">
      <c r="V1111" s="4"/>
      <c r="W1111" s="4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</row>
    <row r="1112" spans="22:35" x14ac:dyDescent="0.25">
      <c r="V1112" s="4"/>
      <c r="W1112" s="4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</row>
    <row r="1113" spans="22:35" x14ac:dyDescent="0.25">
      <c r="V1113" s="4"/>
      <c r="W1113" s="4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</row>
    <row r="1114" spans="22:35" x14ac:dyDescent="0.25">
      <c r="V1114" s="4"/>
      <c r="W1114" s="4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</row>
    <row r="1115" spans="22:35" x14ac:dyDescent="0.25">
      <c r="V1115" s="4"/>
      <c r="W1115" s="4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</row>
    <row r="1116" spans="22:35" x14ac:dyDescent="0.25">
      <c r="V1116" s="4"/>
      <c r="W1116" s="4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</row>
    <row r="1117" spans="22:35" x14ac:dyDescent="0.25">
      <c r="V1117" s="4"/>
      <c r="W1117" s="4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</row>
    <row r="1118" spans="22:35" x14ac:dyDescent="0.25">
      <c r="V1118" s="4"/>
      <c r="W1118" s="4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</row>
    <row r="1119" spans="22:35" x14ac:dyDescent="0.25">
      <c r="V1119" s="4"/>
      <c r="W1119" s="4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</row>
    <row r="1120" spans="22:35" x14ac:dyDescent="0.25">
      <c r="V1120" s="4"/>
      <c r="W1120" s="4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</row>
    <row r="1121" spans="22:35" x14ac:dyDescent="0.25">
      <c r="V1121" s="4"/>
      <c r="W1121" s="4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</row>
    <row r="1122" spans="22:35" x14ac:dyDescent="0.25">
      <c r="V1122" s="4"/>
      <c r="W1122" s="4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</row>
    <row r="1123" spans="22:35" x14ac:dyDescent="0.25">
      <c r="V1123" s="4"/>
      <c r="W1123" s="4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</row>
    <row r="1124" spans="22:35" x14ac:dyDescent="0.25">
      <c r="V1124" s="4"/>
      <c r="W1124" s="4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</row>
    <row r="1125" spans="22:35" x14ac:dyDescent="0.25">
      <c r="V1125" s="4"/>
      <c r="W1125" s="4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</row>
    <row r="1126" spans="22:35" x14ac:dyDescent="0.25">
      <c r="V1126" s="4"/>
      <c r="W1126" s="4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</row>
    <row r="1127" spans="22:35" x14ac:dyDescent="0.25">
      <c r="V1127" s="4"/>
      <c r="W1127" s="4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</row>
    <row r="1128" spans="22:35" x14ac:dyDescent="0.25">
      <c r="V1128" s="4"/>
      <c r="W1128" s="4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</row>
    <row r="1129" spans="22:35" x14ac:dyDescent="0.25">
      <c r="V1129" s="4"/>
      <c r="W1129" s="4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</row>
    <row r="1130" spans="22:35" x14ac:dyDescent="0.25">
      <c r="V1130" s="4"/>
      <c r="W1130" s="4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</row>
    <row r="1131" spans="22:35" x14ac:dyDescent="0.25">
      <c r="V1131" s="4"/>
      <c r="W1131" s="4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</row>
    <row r="1132" spans="22:35" x14ac:dyDescent="0.25">
      <c r="V1132" s="4"/>
      <c r="W1132" s="4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</row>
    <row r="1133" spans="22:35" x14ac:dyDescent="0.25">
      <c r="V1133" s="4"/>
      <c r="W1133" s="4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</row>
    <row r="1134" spans="22:35" x14ac:dyDescent="0.25">
      <c r="V1134" s="4"/>
      <c r="W1134" s="4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</row>
    <row r="1135" spans="22:35" x14ac:dyDescent="0.25">
      <c r="V1135" s="4"/>
      <c r="W1135" s="4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</row>
    <row r="1136" spans="22:35" x14ac:dyDescent="0.25">
      <c r="V1136" s="4"/>
      <c r="W1136" s="4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</row>
    <row r="1137" spans="22:35" x14ac:dyDescent="0.25">
      <c r="V1137" s="4"/>
      <c r="W1137" s="4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</row>
    <row r="1138" spans="22:35" x14ac:dyDescent="0.25">
      <c r="V1138" s="4"/>
      <c r="W1138" s="4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</row>
    <row r="1139" spans="22:35" x14ac:dyDescent="0.25">
      <c r="V1139" s="4"/>
      <c r="W1139" s="4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</row>
  </sheetData>
  <mergeCells count="2">
    <mergeCell ref="E75:G75"/>
    <mergeCell ref="E95:G95"/>
  </mergeCells>
  <printOptions gridLinesSet="0"/>
  <pageMargins left="0.23" right="0" top="0.84" bottom="0.87" header="0.47" footer="0.51181102362204722"/>
  <pageSetup paperSize="9" firstPageNumber="0" orientation="portrait" useFirstPageNumber="1" horizontalDpi="300" verticalDpi="4294967292" r:id="rId1"/>
  <headerFooter alignWithMargins="0"/>
  <rowBreaks count="4" manualBreakCount="4">
    <brk id="56" max="10" man="1"/>
    <brk id="113" max="10" man="1"/>
    <brk id="577" max="16383" man="1"/>
    <brk id="742" max="65535" man="1"/>
  </rowBreaks>
  <colBreaks count="1" manualBreakCount="1">
    <brk id="11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262</vt:i4>
      </vt:variant>
    </vt:vector>
  </HeadingPairs>
  <TitlesOfParts>
    <vt:vector size="273" baseType="lpstr">
      <vt:lpstr>P.Garde</vt:lpstr>
      <vt:lpstr>Synthese</vt:lpstr>
      <vt:lpstr>Synthese debit</vt:lpstr>
      <vt:lpstr>DebitVL sens 1</vt:lpstr>
      <vt:lpstr>VITESSEVL sens 1 </vt:lpstr>
      <vt:lpstr>DebitPL sens 1</vt:lpstr>
      <vt:lpstr>VITESSEPL sens 1 </vt:lpstr>
      <vt:lpstr>Debit UVP sens 1</vt:lpstr>
      <vt:lpstr>DebitTV sens 1</vt:lpstr>
      <vt:lpstr>VITESSETV Sens 1</vt:lpstr>
      <vt:lpstr>Vitesse Journalière</vt:lpstr>
      <vt:lpstr>'Debit UVP sens 1'!dim</vt:lpstr>
      <vt:lpstr>'DebitPL sens 1'!dim</vt:lpstr>
      <vt:lpstr>dim</vt:lpstr>
      <vt:lpstr>'Debit UVP sens 1'!hmax</vt:lpstr>
      <vt:lpstr>'DebitPL sens 1'!hmax</vt:lpstr>
      <vt:lpstr>hmax</vt:lpstr>
      <vt:lpstr>'Debit UVP sens 1'!jeu</vt:lpstr>
      <vt:lpstr>'DebitPL sens 1'!jeu</vt:lpstr>
      <vt:lpstr>jeu</vt:lpstr>
      <vt:lpstr>'Debit UVP sens 1'!jmax</vt:lpstr>
      <vt:lpstr>'DebitPL sens 1'!jmax</vt:lpstr>
      <vt:lpstr>'VITESSEPL sens 1 '!jmax</vt:lpstr>
      <vt:lpstr>'VITESSETV Sens 1'!jmax</vt:lpstr>
      <vt:lpstr>'VITESSEVL sens 1 '!jmax</vt:lpstr>
      <vt:lpstr>jmax</vt:lpstr>
      <vt:lpstr>'Debit UVP sens 1'!jmin</vt:lpstr>
      <vt:lpstr>'DebitPL sens 1'!jmin</vt:lpstr>
      <vt:lpstr>'VITESSEPL sens 1 '!jmin</vt:lpstr>
      <vt:lpstr>'VITESSETV Sens 1'!jmin</vt:lpstr>
      <vt:lpstr>'VITESSEVL sens 1 '!jmin</vt:lpstr>
      <vt:lpstr>jmin</vt:lpstr>
      <vt:lpstr>'Synthese debit'!Jour</vt:lpstr>
      <vt:lpstr>jour</vt:lpstr>
      <vt:lpstr>'Synthese debit'!Jour1</vt:lpstr>
      <vt:lpstr>'Synthese debit'!Jour2</vt:lpstr>
      <vt:lpstr>jour2</vt:lpstr>
      <vt:lpstr>'Synthese debit'!Jour3</vt:lpstr>
      <vt:lpstr>'Synthese debit'!Jour4</vt:lpstr>
      <vt:lpstr>'Synthese debit'!Jour5</vt:lpstr>
      <vt:lpstr>'Synthese debit'!Jour6</vt:lpstr>
      <vt:lpstr>'Synthese debit'!Jour7</vt:lpstr>
      <vt:lpstr>'Synthese debit'!JourMoy</vt:lpstr>
      <vt:lpstr>'Synthese debit'!JourMoyPL</vt:lpstr>
      <vt:lpstr>'Synthese debit'!JourPL1</vt:lpstr>
      <vt:lpstr>'Synthese debit'!JourPL2</vt:lpstr>
      <vt:lpstr>'Synthese debit'!JourPL3</vt:lpstr>
      <vt:lpstr>'Synthese debit'!JourPL4</vt:lpstr>
      <vt:lpstr>'Synthese debit'!JourPL5</vt:lpstr>
      <vt:lpstr>'Synthese debit'!JourPL6</vt:lpstr>
      <vt:lpstr>'Synthese debit'!JourPL7</vt:lpstr>
      <vt:lpstr>'Synthese debit'!JourTot</vt:lpstr>
      <vt:lpstr>'Synthese debit'!JourTotPL</vt:lpstr>
      <vt:lpstr>'Synthese debit'!JourVL1</vt:lpstr>
      <vt:lpstr>'Debit UVP sens 1'!lun</vt:lpstr>
      <vt:lpstr>'DebitPL sens 1'!lun</vt:lpstr>
      <vt:lpstr>lun</vt:lpstr>
      <vt:lpstr>'Debit UVP sens 1'!mar</vt:lpstr>
      <vt:lpstr>'DebitPL sens 1'!mar</vt:lpstr>
      <vt:lpstr>mar</vt:lpstr>
      <vt:lpstr>'Debit UVP sens 1'!mer</vt:lpstr>
      <vt:lpstr>'DebitPL sens 1'!mer</vt:lpstr>
      <vt:lpstr>mer</vt:lpstr>
      <vt:lpstr>'Synthese debit'!Nuit</vt:lpstr>
      <vt:lpstr>Nuit</vt:lpstr>
      <vt:lpstr>'Synthese debit'!Nuit1</vt:lpstr>
      <vt:lpstr>'Vitesse Journalière'!Nuit1_PL1</vt:lpstr>
      <vt:lpstr>'Vitesse Journalière'!Nuit1_PL10</vt:lpstr>
      <vt:lpstr>'Vitesse Journalière'!Nuit1_PL11</vt:lpstr>
      <vt:lpstr>'Vitesse Journalière'!Nuit1_PL12</vt:lpstr>
      <vt:lpstr>'Vitesse Journalière'!Nuit1_PL2</vt:lpstr>
      <vt:lpstr>'Vitesse Journalière'!Nuit1_PL3</vt:lpstr>
      <vt:lpstr>'Vitesse Journalière'!Nuit1_PL4</vt:lpstr>
      <vt:lpstr>'Vitesse Journalière'!Nuit1_PL5</vt:lpstr>
      <vt:lpstr>'Vitesse Journalière'!Nuit1_PL6</vt:lpstr>
      <vt:lpstr>'Vitesse Journalière'!Nuit1_PL7</vt:lpstr>
      <vt:lpstr>'Vitesse Journalière'!Nuit1_PL8</vt:lpstr>
      <vt:lpstr>'Vitesse Journalière'!Nuit1_PL9</vt:lpstr>
      <vt:lpstr>'Vitesse Journalière'!NUIT1_VL1</vt:lpstr>
      <vt:lpstr>'Vitesse Journalière'!NUIT1_VL10</vt:lpstr>
      <vt:lpstr>'Vitesse Journalière'!NUIT1_VL11</vt:lpstr>
      <vt:lpstr>'Vitesse Journalière'!NUIT1_VL12</vt:lpstr>
      <vt:lpstr>'Vitesse Journalière'!NUIT1_VL2</vt:lpstr>
      <vt:lpstr>'Vitesse Journalière'!NUIT1_VL3</vt:lpstr>
      <vt:lpstr>'Vitesse Journalière'!NUIT1_VL4</vt:lpstr>
      <vt:lpstr>'Vitesse Journalière'!NUIT1_VL5</vt:lpstr>
      <vt:lpstr>'Vitesse Journalière'!NUIT1_VL6</vt:lpstr>
      <vt:lpstr>'Vitesse Journalière'!NUIT1_VL7</vt:lpstr>
      <vt:lpstr>'Vitesse Journalière'!NUIT1_VL8</vt:lpstr>
      <vt:lpstr>'Vitesse Journalière'!NUIT1_VL9</vt:lpstr>
      <vt:lpstr>'Synthese debit'!Nuit2</vt:lpstr>
      <vt:lpstr>'Vitesse Journalière'!Nuit2_PL1</vt:lpstr>
      <vt:lpstr>'Vitesse Journalière'!Nuit2_PL10</vt:lpstr>
      <vt:lpstr>'Vitesse Journalière'!Nuit2_PL11</vt:lpstr>
      <vt:lpstr>'Vitesse Journalière'!Nuit2_PL12</vt:lpstr>
      <vt:lpstr>'Vitesse Journalière'!Nuit2_PL2</vt:lpstr>
      <vt:lpstr>'Vitesse Journalière'!Nuit2_PL3</vt:lpstr>
      <vt:lpstr>'Vitesse Journalière'!Nuit2_PL4</vt:lpstr>
      <vt:lpstr>'Vitesse Journalière'!Nuit2_PL5</vt:lpstr>
      <vt:lpstr>'Vitesse Journalière'!Nuit2_PL6</vt:lpstr>
      <vt:lpstr>'Vitesse Journalière'!Nuit2_PL7</vt:lpstr>
      <vt:lpstr>'Vitesse Journalière'!Nuit2_PL8</vt:lpstr>
      <vt:lpstr>'Vitesse Journalière'!Nuit2_PL9</vt:lpstr>
      <vt:lpstr>'Vitesse Journalière'!NUIT2_VL1</vt:lpstr>
      <vt:lpstr>'Vitesse Journalière'!NUIT2_VL10</vt:lpstr>
      <vt:lpstr>'Vitesse Journalière'!NUIT2_VL11</vt:lpstr>
      <vt:lpstr>'Vitesse Journalière'!NUIT2_VL12</vt:lpstr>
      <vt:lpstr>'Vitesse Journalière'!NUIT2_VL2</vt:lpstr>
      <vt:lpstr>'Vitesse Journalière'!NUIT2_VL3</vt:lpstr>
      <vt:lpstr>'Vitesse Journalière'!NUIT2_VL4</vt:lpstr>
      <vt:lpstr>'Vitesse Journalière'!NUIT2_VL5</vt:lpstr>
      <vt:lpstr>'Vitesse Journalière'!NUIT2_VL6</vt:lpstr>
      <vt:lpstr>'Vitesse Journalière'!NUIT2_VL7</vt:lpstr>
      <vt:lpstr>'Vitesse Journalière'!NUIT2_VL8</vt:lpstr>
      <vt:lpstr>'Vitesse Journalière'!NUIT2_VL9</vt:lpstr>
      <vt:lpstr>'Synthese debit'!Nuit3</vt:lpstr>
      <vt:lpstr>'Vitesse Journalière'!Nuit3_PL1</vt:lpstr>
      <vt:lpstr>'Vitesse Journalière'!Nuit3_PL10</vt:lpstr>
      <vt:lpstr>'Vitesse Journalière'!Nuit3_PL11</vt:lpstr>
      <vt:lpstr>'Vitesse Journalière'!Nuit3_PL12</vt:lpstr>
      <vt:lpstr>'Vitesse Journalière'!Nuit3_PL2</vt:lpstr>
      <vt:lpstr>'Vitesse Journalière'!Nuit3_PL3</vt:lpstr>
      <vt:lpstr>'Vitesse Journalière'!Nuit3_PL4</vt:lpstr>
      <vt:lpstr>'Vitesse Journalière'!Nuit3_PL5</vt:lpstr>
      <vt:lpstr>'Vitesse Journalière'!Nuit3_PL6</vt:lpstr>
      <vt:lpstr>'Vitesse Journalière'!Nuit3_PL7</vt:lpstr>
      <vt:lpstr>'Vitesse Journalière'!Nuit3_PL8</vt:lpstr>
      <vt:lpstr>'Vitesse Journalière'!Nuit3_PL9</vt:lpstr>
      <vt:lpstr>'Vitesse Journalière'!NUIT3_VL1</vt:lpstr>
      <vt:lpstr>'Vitesse Journalière'!NUIT3_VL10</vt:lpstr>
      <vt:lpstr>'Vitesse Journalière'!NUIT3_VL11</vt:lpstr>
      <vt:lpstr>'Vitesse Journalière'!NUIT3_VL12</vt:lpstr>
      <vt:lpstr>'Vitesse Journalière'!NUIT3_VL2</vt:lpstr>
      <vt:lpstr>'Vitesse Journalière'!NUIT3_VL3</vt:lpstr>
      <vt:lpstr>'Vitesse Journalière'!NUIT3_VL4</vt:lpstr>
      <vt:lpstr>'Vitesse Journalière'!NUIT3_VL5</vt:lpstr>
      <vt:lpstr>'Vitesse Journalière'!NUIT3_VL6</vt:lpstr>
      <vt:lpstr>'Vitesse Journalière'!NUIT3_VL7</vt:lpstr>
      <vt:lpstr>'Vitesse Journalière'!NUIT3_VL8</vt:lpstr>
      <vt:lpstr>'Vitesse Journalière'!NUIT3_VL9</vt:lpstr>
      <vt:lpstr>'Synthese debit'!Nuit4</vt:lpstr>
      <vt:lpstr>'Vitesse Journalière'!Nuit4_PL1</vt:lpstr>
      <vt:lpstr>'Vitesse Journalière'!Nuit4_PL10</vt:lpstr>
      <vt:lpstr>'Vitesse Journalière'!Nuit4_PL11</vt:lpstr>
      <vt:lpstr>'Vitesse Journalière'!Nuit4_PL12</vt:lpstr>
      <vt:lpstr>'Vitesse Journalière'!Nuit4_PL2</vt:lpstr>
      <vt:lpstr>'Vitesse Journalière'!Nuit4_PL3</vt:lpstr>
      <vt:lpstr>'Vitesse Journalière'!Nuit4_PL4</vt:lpstr>
      <vt:lpstr>'Vitesse Journalière'!Nuit4_PL5</vt:lpstr>
      <vt:lpstr>'Vitesse Journalière'!Nuit4_PL6</vt:lpstr>
      <vt:lpstr>'Vitesse Journalière'!Nuit4_PL7</vt:lpstr>
      <vt:lpstr>'Vitesse Journalière'!Nuit4_PL8</vt:lpstr>
      <vt:lpstr>'Vitesse Journalière'!Nuit4_PL9</vt:lpstr>
      <vt:lpstr>'Vitesse Journalière'!NUIT4_VL1</vt:lpstr>
      <vt:lpstr>'Vitesse Journalière'!NUIT4_VL10</vt:lpstr>
      <vt:lpstr>'Vitesse Journalière'!NUIT4_VL11</vt:lpstr>
      <vt:lpstr>'Vitesse Journalière'!NUIT4_VL12</vt:lpstr>
      <vt:lpstr>'Vitesse Journalière'!NUIT4_VL2</vt:lpstr>
      <vt:lpstr>'Vitesse Journalière'!NUIT4_VL3</vt:lpstr>
      <vt:lpstr>'Vitesse Journalière'!NUIT4_VL4</vt:lpstr>
      <vt:lpstr>'Vitesse Journalière'!NUIT4_VL5</vt:lpstr>
      <vt:lpstr>'Vitesse Journalière'!NUIT4_VL6</vt:lpstr>
      <vt:lpstr>'Vitesse Journalière'!NUIT4_VL7</vt:lpstr>
      <vt:lpstr>'Vitesse Journalière'!NUIT4_VL8</vt:lpstr>
      <vt:lpstr>'Vitesse Journalière'!NUIT4_VL9</vt:lpstr>
      <vt:lpstr>'Synthese debit'!Nuit5</vt:lpstr>
      <vt:lpstr>'Vitesse Journalière'!Nuit5_PL1</vt:lpstr>
      <vt:lpstr>'Vitesse Journalière'!Nuit5_PL10</vt:lpstr>
      <vt:lpstr>'Vitesse Journalière'!Nuit5_PL11</vt:lpstr>
      <vt:lpstr>'Vitesse Journalière'!Nuit5_PL12</vt:lpstr>
      <vt:lpstr>'Vitesse Journalière'!Nuit5_PL2</vt:lpstr>
      <vt:lpstr>'Vitesse Journalière'!Nuit5_PL3</vt:lpstr>
      <vt:lpstr>'Vitesse Journalière'!Nuit5_PL4</vt:lpstr>
      <vt:lpstr>'Vitesse Journalière'!Nuit5_PL5</vt:lpstr>
      <vt:lpstr>'Vitesse Journalière'!Nuit5_PL6</vt:lpstr>
      <vt:lpstr>'Vitesse Journalière'!Nuit5_PL7</vt:lpstr>
      <vt:lpstr>'Vitesse Journalière'!Nuit5_PL8</vt:lpstr>
      <vt:lpstr>'Vitesse Journalière'!Nuit5_PL9</vt:lpstr>
      <vt:lpstr>'Vitesse Journalière'!NUIT5_VL1</vt:lpstr>
      <vt:lpstr>'Vitesse Journalière'!NUIT5_VL10</vt:lpstr>
      <vt:lpstr>'Vitesse Journalière'!NUIT5_VL11</vt:lpstr>
      <vt:lpstr>'Vitesse Journalière'!NUIT5_VL12</vt:lpstr>
      <vt:lpstr>'Vitesse Journalière'!NUIT5_VL2</vt:lpstr>
      <vt:lpstr>'Vitesse Journalière'!NUIT5_VL3</vt:lpstr>
      <vt:lpstr>'Vitesse Journalière'!NUIT5_VL4</vt:lpstr>
      <vt:lpstr>'Vitesse Journalière'!NUIT5_VL5</vt:lpstr>
      <vt:lpstr>'Vitesse Journalière'!NUIT5_VL6</vt:lpstr>
      <vt:lpstr>'Vitesse Journalière'!NUIT5_VL7</vt:lpstr>
      <vt:lpstr>'Vitesse Journalière'!NUIT5_VL8</vt:lpstr>
      <vt:lpstr>'Vitesse Journalière'!NUIT5_VL9</vt:lpstr>
      <vt:lpstr>'Synthese debit'!Nuit6</vt:lpstr>
      <vt:lpstr>'Vitesse Journalière'!Nuit6_PL1</vt:lpstr>
      <vt:lpstr>'Vitesse Journalière'!Nuit6_PL10</vt:lpstr>
      <vt:lpstr>'Vitesse Journalière'!Nuit6_PL11</vt:lpstr>
      <vt:lpstr>'Vitesse Journalière'!Nuit6_PL12</vt:lpstr>
      <vt:lpstr>'Vitesse Journalière'!Nuit6_PL2</vt:lpstr>
      <vt:lpstr>'Vitesse Journalière'!Nuit6_PL3</vt:lpstr>
      <vt:lpstr>'Vitesse Journalière'!Nuit6_PL4</vt:lpstr>
      <vt:lpstr>'Vitesse Journalière'!Nuit6_PL5</vt:lpstr>
      <vt:lpstr>'Vitesse Journalière'!Nuit6_PL6</vt:lpstr>
      <vt:lpstr>'Vitesse Journalière'!Nuit6_PL7</vt:lpstr>
      <vt:lpstr>'Vitesse Journalière'!Nuit6_PL8</vt:lpstr>
      <vt:lpstr>'Vitesse Journalière'!Nuit6_PL9</vt:lpstr>
      <vt:lpstr>'Vitesse Journalière'!NUIT6_VL1</vt:lpstr>
      <vt:lpstr>'Vitesse Journalière'!NUIT6_VL10</vt:lpstr>
      <vt:lpstr>'Vitesse Journalière'!NUIT6_VL11</vt:lpstr>
      <vt:lpstr>'Vitesse Journalière'!NUIT6_VL12</vt:lpstr>
      <vt:lpstr>'Vitesse Journalière'!NUIT6_VL2</vt:lpstr>
      <vt:lpstr>'Vitesse Journalière'!NUIT6_VL3</vt:lpstr>
      <vt:lpstr>'Vitesse Journalière'!NUIT6_VL4</vt:lpstr>
      <vt:lpstr>'Vitesse Journalière'!NUIT6_VL5</vt:lpstr>
      <vt:lpstr>'Vitesse Journalière'!NUIT6_VL6</vt:lpstr>
      <vt:lpstr>'Vitesse Journalière'!NUIT6_VL7</vt:lpstr>
      <vt:lpstr>'Vitesse Journalière'!NUIT6_VL8</vt:lpstr>
      <vt:lpstr>'Vitesse Journalière'!NUIT6_VL9</vt:lpstr>
      <vt:lpstr>'Synthese debit'!Nuit7</vt:lpstr>
      <vt:lpstr>'Vitesse Journalière'!Nuit7_PL1</vt:lpstr>
      <vt:lpstr>'Vitesse Journalière'!Nuit7_PL10</vt:lpstr>
      <vt:lpstr>'Vitesse Journalière'!Nuit7_PL11</vt:lpstr>
      <vt:lpstr>'Vitesse Journalière'!Nuit7_PL12</vt:lpstr>
      <vt:lpstr>'Vitesse Journalière'!Nuit7_PL2</vt:lpstr>
      <vt:lpstr>'Vitesse Journalière'!Nuit7_PL3</vt:lpstr>
      <vt:lpstr>'Vitesse Journalière'!Nuit7_PL4</vt:lpstr>
      <vt:lpstr>'Vitesse Journalière'!Nuit7_PL5</vt:lpstr>
      <vt:lpstr>'Vitesse Journalière'!Nuit7_PL6</vt:lpstr>
      <vt:lpstr>'Vitesse Journalière'!Nuit7_PL7</vt:lpstr>
      <vt:lpstr>'Vitesse Journalière'!Nuit7_PL8</vt:lpstr>
      <vt:lpstr>'Vitesse Journalière'!Nuit7_PL9</vt:lpstr>
      <vt:lpstr>'Vitesse Journalière'!NUIT7_VL1</vt:lpstr>
      <vt:lpstr>'Vitesse Journalière'!NUIT7_VL10</vt:lpstr>
      <vt:lpstr>'Vitesse Journalière'!NUIT7_VL11</vt:lpstr>
      <vt:lpstr>'Vitesse Journalière'!NUIT7_VL12</vt:lpstr>
      <vt:lpstr>'Vitesse Journalière'!NUIT7_VL2</vt:lpstr>
      <vt:lpstr>'Vitesse Journalière'!NUIT7_VL3</vt:lpstr>
      <vt:lpstr>'Vitesse Journalière'!NUIT7_VL4</vt:lpstr>
      <vt:lpstr>'Vitesse Journalière'!NUIT7_VL5</vt:lpstr>
      <vt:lpstr>'Vitesse Journalière'!NUIT7_VL6</vt:lpstr>
      <vt:lpstr>'Vitesse Journalière'!NUIT7_VL7</vt:lpstr>
      <vt:lpstr>'Vitesse Journalière'!NUIT7_VL8</vt:lpstr>
      <vt:lpstr>'Vitesse Journalière'!NUIT7_VL9</vt:lpstr>
      <vt:lpstr>'Synthese debit'!NuitMoy</vt:lpstr>
      <vt:lpstr>NuitMoy</vt:lpstr>
      <vt:lpstr>'Synthese debit'!NuitMoyPL</vt:lpstr>
      <vt:lpstr>NuitMoyPL</vt:lpstr>
      <vt:lpstr>'Synthese debit'!NuitPL1</vt:lpstr>
      <vt:lpstr>'Synthese debit'!NuitPL2</vt:lpstr>
      <vt:lpstr>'Synthese debit'!NuitPL3</vt:lpstr>
      <vt:lpstr>'Synthese debit'!NuitPL4</vt:lpstr>
      <vt:lpstr>'Synthese debit'!NuitPL5</vt:lpstr>
      <vt:lpstr>'Synthese debit'!NuitPL6</vt:lpstr>
      <vt:lpstr>'Synthese debit'!NuitPL7</vt:lpstr>
      <vt:lpstr>'Synthese debit'!NuitTot</vt:lpstr>
      <vt:lpstr>NuitTot</vt:lpstr>
      <vt:lpstr>'Synthese debit'!NuitTotPL</vt:lpstr>
      <vt:lpstr>NuitTotPL</vt:lpstr>
      <vt:lpstr>'Synthese debit'!NuitVL1</vt:lpstr>
      <vt:lpstr>'Debit UVP sens 1'!sam</vt:lpstr>
      <vt:lpstr>'DebitPL sens 1'!sam</vt:lpstr>
      <vt:lpstr>sam</vt:lpstr>
      <vt:lpstr>'Debit UVP sens 1'!ven</vt:lpstr>
      <vt:lpstr>'DebitPL sens 1'!ven</vt:lpstr>
      <vt:lpstr>ven</vt:lpstr>
      <vt:lpstr>'Debit UVP sens 1'!Zone_d_impression</vt:lpstr>
      <vt:lpstr>'DebitPL sens 1'!Zone_d_impression</vt:lpstr>
      <vt:lpstr>'DebitTV sens 1'!Zone_d_impression</vt:lpstr>
      <vt:lpstr>'DebitVL sens 1'!Zone_d_impression</vt:lpstr>
      <vt:lpstr>P.Garde!Zone_d_impression</vt:lpstr>
      <vt:lpstr>Synthese!Zone_d_impression</vt:lpstr>
      <vt:lpstr>'Synthese debit'!Zone_d_impression</vt:lpstr>
      <vt:lpstr>'Vitesse Journalière'!Zone_d_impression</vt:lpstr>
      <vt:lpstr>'VITESSEPL sens 1 '!Zone_d_impression</vt:lpstr>
      <vt:lpstr>'VITESSETV Sens 1'!Zone_d_impression</vt:lpstr>
      <vt:lpstr>'VITESSEVL sens 1 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PIVH</dc:creator>
  <cp:keywords/>
  <dc:description/>
  <cp:lastModifiedBy>HAENN, Gilles (COLMAR)</cp:lastModifiedBy>
  <cp:lastPrinted>2019-09-20T08:33:38Z</cp:lastPrinted>
  <dcterms:created xsi:type="dcterms:W3CDTF">1999-03-30T07:06:03Z</dcterms:created>
  <dcterms:modified xsi:type="dcterms:W3CDTF">2019-09-20T08:54:30Z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-167241975</vt:i4>
  </property>
  <property fmtid="{D5CDD505-2E9C-101B-9397-08002B2CF9AE}" pid="3" name="_EmailSubject">
    <vt:lpwstr>Bug sur fichiers modèles en mode2 et 4</vt:lpwstr>
  </property>
  <property fmtid="{D5CDD505-2E9C-101B-9397-08002B2CF9AE}" pid="4" name="_AuthorEmail">
    <vt:lpwstr>seguin@elsi.somaro.fr</vt:lpwstr>
  </property>
  <property fmtid="{D5CDD505-2E9C-101B-9397-08002B2CF9AE}" pid="5" name="_AuthorEmailDisplayName">
    <vt:lpwstr>SEGUIN, Dominique (ELSI)</vt:lpwstr>
  </property>
  <property fmtid="{D5CDD505-2E9C-101B-9397-08002B2CF9AE}" pid="6" name="_ReviewingToolsShownOnce">
    <vt:lpwstr/>
  </property>
</Properties>
</file>